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barbara.bensi\Desktop\"/>
    </mc:Choice>
  </mc:AlternateContent>
  <xr:revisionPtr revIDLastSave="0" documentId="13_ncr:1_{1576346D-51A6-4695-95B8-BA2932A5BDAC}" xr6:coauthVersionLast="46" xr6:coauthVersionMax="46" xr10:uidLastSave="{00000000-0000-0000-0000-000000000000}"/>
  <bookViews>
    <workbookView xWindow="-108" yWindow="-108" windowWidth="23256" windowHeight="12576" tabRatio="601" activeTab="1" xr2:uid="{00000000-000D-0000-FFFF-FFFF00000000}"/>
  </bookViews>
  <sheets>
    <sheet name="Totale Pagina Sito" sheetId="29" r:id="rId1"/>
    <sheet name="Rieiplogo Piano Sito" sheetId="28" r:id="rId2"/>
    <sheet name="Dettaglio Piano Sito" sheetId="1" r:id="rId3"/>
    <sheet name="Foglio2" sheetId="13" state="hidden" r:id="rId4"/>
    <sheet name="Foglio1" sheetId="15" state="hidden" r:id="rId5"/>
    <sheet name="Foglio5" sheetId="18" state="hidden" r:id="rId6"/>
    <sheet name="Riep Rev a Previsione 2019" sheetId="4" state="hidden" r:id="rId7"/>
    <sheet name="Riep_avanzamento_sett19" sheetId="5" state="hidden" r:id="rId8"/>
    <sheet name="mensilizzazione Piano 19" sheetId="3" state="hidden" r:id="rId9"/>
  </sheets>
  <definedNames>
    <definedName name="_xlnm._FilterDatabase" localSheetId="2" hidden="1">'Dettaglio Piano Sito'!$B$4:$M$596</definedName>
    <definedName name="_xlnm.Print_Area" localSheetId="2">'Dettaglio Piano Sito'!$C$5:$D$184</definedName>
    <definedName name="_xlnm.Print_Area" localSheetId="6">'Riep Rev a Previsione 2019'!$A$1:$I$65</definedName>
    <definedName name="_xlnm.Print_Area" localSheetId="7">Riep_avanzamento_sett19!$B$1:$L$64</definedName>
    <definedName name="page\x2dtotal" localSheetId="1">#REF!</definedName>
    <definedName name="page\x2dtotal" localSheetId="0">#REF!</definedName>
    <definedName name="page\x2dtotal">#REF!</definedName>
    <definedName name="page\x2dtotal\x2dmaster0" localSheetId="1">#REF!</definedName>
    <definedName name="page\x2dtotal\x2dmaster0" localSheetId="0">#REF!</definedName>
    <definedName name="page\x2dtotal\x2dmaster0">#REF!</definedName>
    <definedName name="_xlnm.Print_Titles" localSheetId="2">'Dettaglio Piano Sito'!$3:$3</definedName>
    <definedName name="Z_15C783C9_7880_4A46_98BA_60212D381EDA_.wvu.Cols" localSheetId="2" hidden="1">'Dettaglio Piano Sito'!#REF!,'Dettaglio Piano Sito'!#REF!,'Dettaglio Piano Sito'!#REF!,'Dettaglio Piano Sito'!#REF!</definedName>
    <definedName name="Z_15C783C9_7880_4A46_98BA_60212D381EDA_.wvu.FilterData" localSheetId="2" hidden="1">'Dettaglio Piano Sito'!$B$4:$M$596</definedName>
    <definedName name="Z_15C783C9_7880_4A46_98BA_60212D381EDA_.wvu.PrintArea" localSheetId="2" hidden="1">'Dettaglio Piano Sito'!#REF!</definedName>
    <definedName name="Z_15C783C9_7880_4A46_98BA_60212D381EDA_.wvu.PrintTitles" localSheetId="2" hidden="1">'Dettaglio Piano Sito'!$3:$3</definedName>
    <definedName name="Z_15C783C9_7880_4A46_98BA_60212D381EDA_.wvu.Rows" localSheetId="2" hidden="1">'Dettaglio Piano Sito'!#REF!</definedName>
  </definedNames>
  <calcPr calcId="191029"/>
  <customWorkbookViews>
    <customWorkbookView name="NORMAL" guid="{15C783C9-7880-4A46-98BA-60212D381EDA}" maximized="1" windowWidth="1436" windowHeight="71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28" l="1"/>
  <c r="E15" i="28" l="1"/>
  <c r="G15" i="28"/>
  <c r="F19" i="28"/>
  <c r="D15" i="28"/>
  <c r="B15" i="29" l="1"/>
  <c r="E19" i="28"/>
  <c r="G19" i="28"/>
  <c r="D19" i="28"/>
  <c r="C14" i="29" l="1"/>
  <c r="B19" i="29"/>
  <c r="C10" i="29"/>
  <c r="C4" i="29"/>
  <c r="C12" i="29"/>
  <c r="C13" i="29"/>
  <c r="C6" i="29"/>
  <c r="C9" i="29"/>
  <c r="C5" i="29"/>
  <c r="C8" i="29"/>
  <c r="C11" i="29"/>
  <c r="C7" i="29"/>
  <c r="C15" i="29" l="1"/>
  <c r="C15" i="28"/>
  <c r="K596" i="1"/>
  <c r="C19" i="28" l="1"/>
  <c r="L602" i="1"/>
  <c r="J602" i="1"/>
  <c r="K602" i="1"/>
  <c r="L596" i="1" l="1"/>
  <c r="J596" i="1"/>
  <c r="K604" i="1"/>
  <c r="L604" i="1" l="1"/>
  <c r="J604" i="1"/>
  <c r="I602" i="1" l="1"/>
  <c r="I596" i="1" l="1"/>
  <c r="H602" i="1"/>
  <c r="H596" i="1"/>
  <c r="I604" i="1" l="1"/>
  <c r="H604" i="1"/>
  <c r="E5" i="5" l="1"/>
  <c r="E47" i="5"/>
  <c r="E40" i="5"/>
  <c r="F40" i="5"/>
  <c r="F51" i="5"/>
  <c r="F47" i="5"/>
  <c r="F5" i="5"/>
  <c r="E59" i="5"/>
  <c r="E59" i="4"/>
  <c r="E21" i="5"/>
  <c r="F59" i="5"/>
  <c r="F23" i="5"/>
  <c r="F30" i="5"/>
  <c r="F33" i="5"/>
  <c r="F32" i="5"/>
  <c r="F21" i="5"/>
  <c r="F48" i="5"/>
  <c r="F55" i="5"/>
  <c r="F7" i="5"/>
  <c r="F28" i="5"/>
  <c r="F26" i="5"/>
  <c r="F52" i="5"/>
  <c r="F16" i="5"/>
  <c r="F37" i="5"/>
  <c r="F35" i="5"/>
  <c r="F6" i="5"/>
  <c r="F29" i="5"/>
  <c r="F15" i="5"/>
  <c r="F34" i="5"/>
  <c r="F27" i="5"/>
  <c r="F25" i="5"/>
  <c r="F4" i="5"/>
  <c r="F12" i="5"/>
  <c r="F11" i="5"/>
  <c r="F8" i="5"/>
  <c r="F36" i="5"/>
  <c r="E51" i="4"/>
  <c r="F51" i="4"/>
  <c r="E21" i="4"/>
  <c r="F46" i="5"/>
  <c r="F31" i="5"/>
  <c r="E51" i="5"/>
  <c r="E15" i="5" l="1"/>
  <c r="E17" i="5" s="1"/>
  <c r="E7" i="5"/>
  <c r="E33" i="5"/>
  <c r="E25" i="5"/>
  <c r="E27" i="5"/>
  <c r="E29" i="5"/>
  <c r="E35" i="5"/>
  <c r="E52" i="5"/>
  <c r="E53" i="5" s="1"/>
  <c r="E12" i="5"/>
  <c r="E48" i="5"/>
  <c r="E28" i="5"/>
  <c r="E34" i="5"/>
  <c r="E46" i="5"/>
  <c r="E6" i="5"/>
  <c r="E8" i="5"/>
  <c r="E11" i="5"/>
  <c r="E13" i="5" s="1"/>
  <c r="E32" i="5"/>
  <c r="E31" i="5"/>
  <c r="E37" i="5"/>
  <c r="E16" i="5"/>
  <c r="E26" i="5"/>
  <c r="E55" i="5"/>
  <c r="E36" i="5"/>
  <c r="E30" i="5"/>
  <c r="E23" i="5"/>
  <c r="G23" i="5"/>
  <c r="G51" i="5"/>
  <c r="E8" i="4"/>
  <c r="E12" i="4"/>
  <c r="E55" i="4"/>
  <c r="E48" i="4"/>
  <c r="E16" i="4"/>
  <c r="E33" i="4"/>
  <c r="E36" i="4"/>
  <c r="E46" i="4"/>
  <c r="E37" i="4"/>
  <c r="E5" i="4"/>
  <c r="E25" i="4"/>
  <c r="E15" i="4"/>
  <c r="E40" i="4"/>
  <c r="F47" i="4"/>
  <c r="E28" i="4"/>
  <c r="E4" i="4"/>
  <c r="E27" i="4"/>
  <c r="E29" i="4"/>
  <c r="E7" i="4"/>
  <c r="E11" i="4"/>
  <c r="E47" i="4"/>
  <c r="E31" i="4"/>
  <c r="E35" i="4"/>
  <c r="E52" i="4"/>
  <c r="E53" i="4" s="1"/>
  <c r="F5" i="4"/>
  <c r="F40" i="4"/>
  <c r="E32" i="4"/>
  <c r="F49" i="5"/>
  <c r="E41" i="5"/>
  <c r="F19" i="5"/>
  <c r="E19" i="4"/>
  <c r="F53" i="5"/>
  <c r="F9" i="5"/>
  <c r="E44" i="5"/>
  <c r="F38" i="5"/>
  <c r="E4" i="5"/>
  <c r="F41" i="5"/>
  <c r="F42" i="5" s="1"/>
  <c r="F13" i="5"/>
  <c r="E44" i="4"/>
  <c r="E41" i="4"/>
  <c r="F17" i="5"/>
  <c r="F44" i="5"/>
  <c r="E19" i="5"/>
  <c r="E49" i="5" l="1"/>
  <c r="F37" i="4"/>
  <c r="E38" i="5"/>
  <c r="H51" i="5"/>
  <c r="H40" i="5"/>
  <c r="G40" i="5"/>
  <c r="H23" i="5"/>
  <c r="G47" i="5"/>
  <c r="H47" i="5"/>
  <c r="E17" i="4"/>
  <c r="E49" i="4"/>
  <c r="E13" i="4"/>
  <c r="E42" i="4"/>
  <c r="F4" i="4"/>
  <c r="F28" i="4"/>
  <c r="F33" i="4"/>
  <c r="F12" i="4"/>
  <c r="F27" i="4"/>
  <c r="F31" i="4"/>
  <c r="F55" i="4"/>
  <c r="E42" i="5"/>
  <c r="F35" i="4"/>
  <c r="F7" i="4"/>
  <c r="F52" i="4"/>
  <c r="F53" i="4" s="1"/>
  <c r="F8" i="4"/>
  <c r="F48" i="4"/>
  <c r="F64" i="5"/>
  <c r="F29" i="4"/>
  <c r="F59" i="4"/>
  <c r="F36" i="4"/>
  <c r="E9" i="5"/>
  <c r="F32" i="4"/>
  <c r="F21" i="4"/>
  <c r="F15" i="4"/>
  <c r="F46" i="4"/>
  <c r="F25" i="4"/>
  <c r="F16" i="4"/>
  <c r="F11" i="4"/>
  <c r="H37" i="5"/>
  <c r="H34" i="5"/>
  <c r="H12" i="5"/>
  <c r="G32" i="5"/>
  <c r="H5" i="5"/>
  <c r="H36" i="5"/>
  <c r="G16" i="5"/>
  <c r="G52" i="5"/>
  <c r="H55" i="5"/>
  <c r="G7" i="5"/>
  <c r="G11" i="5"/>
  <c r="H6" i="5"/>
  <c r="G5" i="5"/>
  <c r="G41" i="5"/>
  <c r="H32" i="5"/>
  <c r="G35" i="5"/>
  <c r="G21" i="5"/>
  <c r="H48" i="5"/>
  <c r="H21" i="5"/>
  <c r="G6" i="5"/>
  <c r="H19" i="5"/>
  <c r="G36" i="5"/>
  <c r="F41" i="4"/>
  <c r="E64" i="5"/>
  <c r="H16" i="5"/>
  <c r="G27" i="5"/>
  <c r="G37" i="5"/>
  <c r="H28" i="5"/>
  <c r="G48" i="5"/>
  <c r="G19" i="5"/>
  <c r="G28" i="5"/>
  <c r="H35" i="5"/>
  <c r="H27" i="5"/>
  <c r="H11" i="5"/>
  <c r="G55" i="5"/>
  <c r="H7" i="5"/>
  <c r="G44" i="5"/>
  <c r="H52" i="5"/>
  <c r="G8" i="5"/>
  <c r="H8" i="5"/>
  <c r="G12" i="5"/>
  <c r="H44" i="5"/>
  <c r="G59" i="5"/>
  <c r="H59" i="5"/>
  <c r="H41" i="5"/>
  <c r="G34" i="5"/>
  <c r="H25" i="5"/>
  <c r="F57" i="5"/>
  <c r="F62" i="5" s="1"/>
  <c r="G25" i="5"/>
  <c r="G15" i="5"/>
  <c r="H15" i="5"/>
  <c r="G31" i="5"/>
  <c r="H31" i="5"/>
  <c r="F19" i="4"/>
  <c r="H33" i="5"/>
  <c r="G33" i="5"/>
  <c r="H29" i="5"/>
  <c r="G29" i="5"/>
  <c r="H4" i="5"/>
  <c r="G4" i="5"/>
  <c r="H26" i="5"/>
  <c r="G26" i="5"/>
  <c r="H30" i="5"/>
  <c r="G30" i="5"/>
  <c r="H46" i="5"/>
  <c r="G46" i="5"/>
  <c r="F44" i="4"/>
  <c r="H42" i="5" l="1"/>
  <c r="H53" i="5"/>
  <c r="E57" i="5"/>
  <c r="E62" i="5" s="1"/>
  <c r="F13" i="4"/>
  <c r="F65" i="5"/>
  <c r="H13" i="5"/>
  <c r="F17" i="4"/>
  <c r="F49" i="4"/>
  <c r="G13" i="5"/>
  <c r="G53" i="5"/>
  <c r="G42" i="5"/>
  <c r="F42" i="4"/>
  <c r="H49" i="5"/>
  <c r="G9" i="5"/>
  <c r="H17" i="5"/>
  <c r="G64" i="5"/>
  <c r="H9" i="5"/>
  <c r="H38" i="5"/>
  <c r="G38" i="5"/>
  <c r="G49" i="5"/>
  <c r="G17" i="5"/>
  <c r="E65" i="5" l="1"/>
  <c r="H57" i="5"/>
  <c r="H62" i="5" s="1"/>
  <c r="G57" i="5"/>
  <c r="G62" i="5" l="1"/>
  <c r="G65" i="5" l="1"/>
  <c r="E34" i="4" l="1"/>
  <c r="E6" i="4"/>
  <c r="F6" i="4"/>
  <c r="E9" i="4" l="1"/>
  <c r="E30" i="4"/>
  <c r="E23" i="4"/>
  <c r="E26" i="4"/>
  <c r="F34" i="4"/>
  <c r="F9" i="4"/>
  <c r="E38" i="4" l="1"/>
  <c r="E57" i="4" s="1"/>
  <c r="E62" i="4" s="1"/>
  <c r="E64" i="4"/>
  <c r="F30" i="4"/>
  <c r="F26" i="4"/>
  <c r="F23" i="4"/>
  <c r="F64" i="4" l="1"/>
  <c r="E65" i="4"/>
  <c r="F38" i="4"/>
  <c r="F57" i="4" s="1"/>
  <c r="F62" i="4" l="1"/>
  <c r="F65" i="4" l="1"/>
  <c r="D48" i="4" l="1"/>
  <c r="G48" i="4" s="1"/>
  <c r="D33" i="4"/>
  <c r="G33" i="4" s="1"/>
  <c r="D25" i="4"/>
  <c r="G25" i="4" s="1"/>
  <c r="D11" i="4"/>
  <c r="G11" i="4" s="1"/>
  <c r="D32" i="4"/>
  <c r="G32" i="4" s="1"/>
  <c r="D23" i="4"/>
  <c r="G23" i="4" s="1"/>
  <c r="D8" i="4"/>
  <c r="G8" i="4" s="1"/>
  <c r="D55" i="4"/>
  <c r="G55" i="4" s="1"/>
  <c r="D46" i="4"/>
  <c r="G46" i="4" s="1"/>
  <c r="D35" i="4"/>
  <c r="G35" i="4" s="1"/>
  <c r="D31" i="4"/>
  <c r="G31" i="4" s="1"/>
  <c r="D27" i="4"/>
  <c r="G27" i="4" s="1"/>
  <c r="D15" i="4"/>
  <c r="G15" i="4" s="1"/>
  <c r="D7" i="4"/>
  <c r="G7" i="4" s="1"/>
  <c r="D37" i="4"/>
  <c r="G37" i="4" s="1"/>
  <c r="D29" i="4"/>
  <c r="G29" i="4" s="1"/>
  <c r="D5" i="4"/>
  <c r="G5" i="4" s="1"/>
  <c r="D47" i="4"/>
  <c r="G47" i="4" s="1"/>
  <c r="D40" i="4"/>
  <c r="G40" i="4" s="1"/>
  <c r="D28" i="4"/>
  <c r="G28" i="4" s="1"/>
  <c r="D16" i="4"/>
  <c r="G16" i="4" s="1"/>
  <c r="D4" i="4"/>
  <c r="G4" i="4" s="1"/>
  <c r="D52" i="4"/>
  <c r="G52" i="4" s="1"/>
  <c r="D36" i="4"/>
  <c r="D34" i="4"/>
  <c r="G34" i="4" s="1"/>
  <c r="D30" i="4"/>
  <c r="G30" i="4" s="1"/>
  <c r="D26" i="4"/>
  <c r="G26" i="4" s="1"/>
  <c r="D12" i="4"/>
  <c r="G12" i="4" s="1"/>
  <c r="D6" i="4"/>
  <c r="G6" i="4" s="1"/>
  <c r="D51" i="4"/>
  <c r="D44" i="4"/>
  <c r="G44" i="4" s="1"/>
  <c r="D41" i="4"/>
  <c r="D19" i="4"/>
  <c r="G19" i="4" s="1"/>
  <c r="D59" i="4"/>
  <c r="G59" i="4" s="1"/>
  <c r="D21" i="4"/>
  <c r="G21" i="4" s="1"/>
  <c r="D17" i="4" l="1"/>
  <c r="G17" i="4" s="1"/>
  <c r="D49" i="4"/>
  <c r="G49" i="4" s="1"/>
  <c r="D38" i="4"/>
  <c r="G38" i="4" s="1"/>
  <c r="D9" i="4"/>
  <c r="G9" i="4" s="1"/>
  <c r="D13" i="4"/>
  <c r="G13" i="4" s="1"/>
  <c r="D42" i="4"/>
  <c r="G42" i="4" s="1"/>
  <c r="G41" i="4"/>
  <c r="D53" i="4"/>
  <c r="G53" i="4" s="1"/>
  <c r="G51" i="4"/>
  <c r="H64" i="5"/>
  <c r="H65" i="5" s="1"/>
  <c r="D64" i="4"/>
  <c r="D57" i="4" l="1"/>
  <c r="D62" i="4" l="1"/>
  <c r="G57" i="4"/>
  <c r="G62" i="4" l="1"/>
  <c r="D65" i="4"/>
  <c r="H51" i="4" l="1"/>
  <c r="H5" i="4"/>
  <c r="H47" i="4"/>
  <c r="H46" i="4" l="1"/>
  <c r="C41" i="4"/>
  <c r="C25" i="4"/>
  <c r="C48" i="4"/>
  <c r="C44" i="4"/>
  <c r="C35" i="4"/>
  <c r="C32" i="4"/>
  <c r="C7" i="4"/>
  <c r="C28" i="4"/>
  <c r="C27" i="4"/>
  <c r="C47" i="4"/>
  <c r="I47" i="4" s="1"/>
  <c r="C29" i="4"/>
  <c r="C59" i="4"/>
  <c r="C55" i="4"/>
  <c r="C37" i="4"/>
  <c r="C34" i="4"/>
  <c r="C4" i="4"/>
  <c r="C21" i="4"/>
  <c r="C8" i="4"/>
  <c r="C23" i="4"/>
  <c r="C5" i="4"/>
  <c r="I5" i="4" s="1"/>
  <c r="C52" i="4"/>
  <c r="C46" i="4"/>
  <c r="C11" i="4"/>
  <c r="C16" i="4"/>
  <c r="C15" i="4"/>
  <c r="C31" i="4"/>
  <c r="C6" i="4"/>
  <c r="K6" i="4" s="1"/>
  <c r="C33" i="4"/>
  <c r="C12" i="4"/>
  <c r="C51" i="4"/>
  <c r="I51" i="4" s="1"/>
  <c r="C52" i="5"/>
  <c r="J52" i="5" s="1"/>
  <c r="C29" i="5"/>
  <c r="J29" i="5" s="1"/>
  <c r="C25" i="5"/>
  <c r="C48" i="5"/>
  <c r="J48" i="5" s="1"/>
  <c r="C59" i="5"/>
  <c r="J59" i="5" s="1"/>
  <c r="C46" i="5"/>
  <c r="C44" i="5"/>
  <c r="J44" i="5" s="1"/>
  <c r="C35" i="5"/>
  <c r="J35" i="5" s="1"/>
  <c r="C32" i="5"/>
  <c r="J32" i="5" s="1"/>
  <c r="C7" i="5"/>
  <c r="J7" i="5" s="1"/>
  <c r="C28" i="5"/>
  <c r="J28" i="5" s="1"/>
  <c r="C27" i="5"/>
  <c r="J27" i="5" s="1"/>
  <c r="C47" i="5"/>
  <c r="J47" i="5" s="1"/>
  <c r="C55" i="5"/>
  <c r="J55" i="5" s="1"/>
  <c r="C37" i="5"/>
  <c r="C34" i="5"/>
  <c r="J34" i="5" s="1"/>
  <c r="C4" i="5"/>
  <c r="C21" i="5"/>
  <c r="J21" i="5" s="1"/>
  <c r="C8" i="5"/>
  <c r="J8" i="5" s="1"/>
  <c r="C23" i="5"/>
  <c r="J23" i="5" s="1"/>
  <c r="C5" i="5"/>
  <c r="J5" i="5" s="1"/>
  <c r="C41" i="5"/>
  <c r="J41" i="5" s="1"/>
  <c r="C11" i="5"/>
  <c r="C16" i="5"/>
  <c r="J16" i="5" s="1"/>
  <c r="C15" i="5"/>
  <c r="C31" i="5"/>
  <c r="J31" i="5" s="1"/>
  <c r="C6" i="5"/>
  <c r="J6" i="5" s="1"/>
  <c r="C33" i="5"/>
  <c r="J33" i="5" s="1"/>
  <c r="C12" i="5"/>
  <c r="J12" i="5" s="1"/>
  <c r="C51" i="5"/>
  <c r="H21" i="4"/>
  <c r="H16" i="4"/>
  <c r="H27" i="4"/>
  <c r="H25" i="4"/>
  <c r="H34" i="4"/>
  <c r="H55" i="4"/>
  <c r="H28" i="4"/>
  <c r="H4" i="4"/>
  <c r="H59" i="4"/>
  <c r="H32" i="4"/>
  <c r="H15" i="4"/>
  <c r="H35" i="4"/>
  <c r="H37" i="4"/>
  <c r="H6" i="4"/>
  <c r="H33" i="4"/>
  <c r="H29" i="4"/>
  <c r="H12" i="4"/>
  <c r="H23" i="4"/>
  <c r="H31" i="4"/>
  <c r="H7" i="4"/>
  <c r="H8" i="4"/>
  <c r="H11" i="4"/>
  <c r="I46" i="4" l="1"/>
  <c r="I23" i="4"/>
  <c r="I32" i="4"/>
  <c r="I35" i="4"/>
  <c r="I15" i="4"/>
  <c r="I55" i="4"/>
  <c r="I27" i="4"/>
  <c r="I21" i="4"/>
  <c r="I12" i="4"/>
  <c r="I29" i="4"/>
  <c r="I4" i="4"/>
  <c r="I16" i="4"/>
  <c r="I8" i="4"/>
  <c r="I33" i="4"/>
  <c r="I59" i="4"/>
  <c r="I31" i="4"/>
  <c r="I28" i="4"/>
  <c r="I7" i="4"/>
  <c r="I6" i="4"/>
  <c r="I34" i="4"/>
  <c r="I11" i="4"/>
  <c r="I25" i="4"/>
  <c r="H41" i="4"/>
  <c r="I41" i="4" s="1"/>
  <c r="C17" i="4"/>
  <c r="C53" i="4"/>
  <c r="H17" i="4"/>
  <c r="C13" i="4"/>
  <c r="H13" i="4"/>
  <c r="C49" i="4"/>
  <c r="C9" i="4"/>
  <c r="H48" i="4"/>
  <c r="H9" i="4"/>
  <c r="H52" i="4"/>
  <c r="H44" i="4"/>
  <c r="I44" i="4" s="1"/>
  <c r="C53" i="5"/>
  <c r="J51" i="5"/>
  <c r="C49" i="5"/>
  <c r="J49" i="5" s="1"/>
  <c r="J46" i="5"/>
  <c r="C17" i="5"/>
  <c r="J17" i="5" s="1"/>
  <c r="J15" i="5"/>
  <c r="C13" i="5"/>
  <c r="J13" i="5" s="1"/>
  <c r="J11" i="5"/>
  <c r="C9" i="5"/>
  <c r="J9" i="5" s="1"/>
  <c r="J4" i="5"/>
  <c r="J25" i="5"/>
  <c r="I9" i="4" l="1"/>
  <c r="H49" i="4"/>
  <c r="I49" i="4" s="1"/>
  <c r="I48" i="4"/>
  <c r="H53" i="4"/>
  <c r="I53" i="4" s="1"/>
  <c r="I52" i="4"/>
  <c r="I17" i="4"/>
  <c r="I13" i="4"/>
  <c r="J53" i="5"/>
  <c r="G10" i="3" l="1"/>
  <c r="L10" i="3" l="1"/>
  <c r="I10" i="3"/>
  <c r="J10" i="3" l="1"/>
  <c r="H10" i="3"/>
  <c r="D47" i="5" l="1"/>
  <c r="I47" i="5"/>
  <c r="D35" i="5"/>
  <c r="D37" i="5"/>
  <c r="D59" i="5"/>
  <c r="I59" i="5"/>
  <c r="D5" i="5"/>
  <c r="I5" i="5"/>
  <c r="D51" i="5"/>
  <c r="I51" i="5"/>
  <c r="D48" i="5"/>
  <c r="D29" i="5"/>
  <c r="D28" i="5"/>
  <c r="D31" i="5"/>
  <c r="D7" i="5"/>
  <c r="D8" i="5"/>
  <c r="D11" i="5"/>
  <c r="D52" i="5"/>
  <c r="D15" i="5"/>
  <c r="D27" i="5"/>
  <c r="D16" i="5"/>
  <c r="D46" i="5"/>
  <c r="D55" i="5"/>
  <c r="D25" i="5"/>
  <c r="D34" i="5"/>
  <c r="D12" i="5"/>
  <c r="D32" i="5"/>
  <c r="D4" i="5"/>
  <c r="K4" i="5" s="1"/>
  <c r="I21" i="5"/>
  <c r="D21" i="5"/>
  <c r="I23" i="5"/>
  <c r="D23" i="5"/>
  <c r="D6" i="5"/>
  <c r="D33" i="5"/>
  <c r="F10" i="3"/>
  <c r="E10" i="3"/>
  <c r="D10" i="3"/>
  <c r="K55" i="5" l="1"/>
  <c r="K29" i="5"/>
  <c r="K47" i="5"/>
  <c r="K6" i="5"/>
  <c r="K23" i="5"/>
  <c r="K34" i="5"/>
  <c r="K28" i="5"/>
  <c r="K51" i="5"/>
  <c r="K21" i="5"/>
  <c r="K32" i="5"/>
  <c r="K27" i="5"/>
  <c r="K7" i="5"/>
  <c r="K48" i="5"/>
  <c r="K5" i="5"/>
  <c r="K8" i="5"/>
  <c r="K59" i="5"/>
  <c r="K33" i="5"/>
  <c r="K12" i="5"/>
  <c r="K15" i="5"/>
  <c r="K31" i="5"/>
  <c r="K35" i="5"/>
  <c r="D9" i="5"/>
  <c r="J2" i="5"/>
  <c r="D53" i="5"/>
  <c r="K52" i="5"/>
  <c r="D44" i="5"/>
  <c r="K25" i="5"/>
  <c r="D17" i="5"/>
  <c r="K16" i="5"/>
  <c r="D13" i="5"/>
  <c r="K11" i="5"/>
  <c r="D41" i="5"/>
  <c r="D49" i="5"/>
  <c r="K46" i="5"/>
  <c r="I28" i="5"/>
  <c r="I12" i="5"/>
  <c r="I55" i="5"/>
  <c r="I31" i="5"/>
  <c r="I32" i="5"/>
  <c r="I34" i="5"/>
  <c r="I25" i="5"/>
  <c r="I35" i="5"/>
  <c r="I33" i="5"/>
  <c r="I16" i="5"/>
  <c r="I27" i="5"/>
  <c r="I8" i="5"/>
  <c r="I6" i="5"/>
  <c r="I15" i="5"/>
  <c r="I52" i="5"/>
  <c r="I11" i="5"/>
  <c r="I7" i="5"/>
  <c r="I48" i="5"/>
  <c r="I37" i="5"/>
  <c r="I4" i="5"/>
  <c r="I46" i="5"/>
  <c r="I29" i="5"/>
  <c r="E11" i="3"/>
  <c r="M10" i="3"/>
  <c r="J11" i="3"/>
  <c r="H11" i="3"/>
  <c r="G11" i="3"/>
  <c r="F11" i="3"/>
  <c r="K41" i="5" l="1"/>
  <c r="K17" i="5"/>
  <c r="K53" i="5"/>
  <c r="K13" i="5"/>
  <c r="K44" i="5"/>
  <c r="K49" i="5"/>
  <c r="I53" i="5"/>
  <c r="I49" i="5"/>
  <c r="I17" i="5"/>
  <c r="I13" i="5"/>
  <c r="I9" i="5"/>
  <c r="I44" i="5"/>
  <c r="I41" i="5"/>
  <c r="K9" i="5"/>
  <c r="I11" i="3"/>
  <c r="M11" i="3"/>
  <c r="N10" i="3"/>
  <c r="O9" i="3"/>
  <c r="P9" i="3" s="1"/>
  <c r="D9" i="3"/>
  <c r="H9" i="3"/>
  <c r="K10" i="3"/>
  <c r="E9" i="3"/>
  <c r="M9" i="3"/>
  <c r="F9" i="3"/>
  <c r="J9" i="3"/>
  <c r="O11" i="3" l="1"/>
  <c r="N11" i="3"/>
  <c r="K11" i="3"/>
  <c r="L11" i="3"/>
  <c r="K9" i="3"/>
  <c r="N9" i="3"/>
  <c r="C26" i="4" l="1"/>
  <c r="C26" i="5"/>
  <c r="I26" i="5"/>
  <c r="D26" i="5"/>
  <c r="H26" i="4"/>
  <c r="I26" i="4" l="1"/>
  <c r="J26" i="5"/>
  <c r="K26" i="5"/>
  <c r="H19" i="4" l="1"/>
  <c r="H40" i="4" l="1"/>
  <c r="C36" i="4"/>
  <c r="C40" i="4"/>
  <c r="C42" i="4" s="1"/>
  <c r="C19" i="4"/>
  <c r="I19" i="4" s="1"/>
  <c r="C40" i="5"/>
  <c r="C19" i="5"/>
  <c r="H36" i="4"/>
  <c r="C36" i="5"/>
  <c r="J36" i="5" s="1"/>
  <c r="I36" i="5"/>
  <c r="I40" i="5"/>
  <c r="D19" i="5"/>
  <c r="I19" i="5"/>
  <c r="D40" i="5"/>
  <c r="D36" i="5"/>
  <c r="I36" i="4" l="1"/>
  <c r="H42" i="4"/>
  <c r="I42" i="4" s="1"/>
  <c r="I40" i="4"/>
  <c r="C30" i="4"/>
  <c r="C38" i="4" s="1"/>
  <c r="C57" i="4" s="1"/>
  <c r="C62" i="4" s="1"/>
  <c r="H66" i="4" s="1"/>
  <c r="K36" i="5"/>
  <c r="I42" i="5"/>
  <c r="C30" i="5"/>
  <c r="J19" i="5"/>
  <c r="C42" i="5"/>
  <c r="J42" i="5" s="1"/>
  <c r="J40" i="5"/>
  <c r="K19" i="5"/>
  <c r="D42" i="5"/>
  <c r="K40" i="5"/>
  <c r="D30" i="5"/>
  <c r="C64" i="4" l="1"/>
  <c r="C65" i="4" s="1"/>
  <c r="H30" i="4"/>
  <c r="K42" i="5"/>
  <c r="C64" i="5"/>
  <c r="J30" i="5"/>
  <c r="C38" i="5"/>
  <c r="K30" i="5"/>
  <c r="D38" i="5"/>
  <c r="C16" i="3"/>
  <c r="H16" i="3" s="1"/>
  <c r="H64" i="4" l="1"/>
  <c r="H38" i="4"/>
  <c r="H57" i="4" s="1"/>
  <c r="I30" i="4"/>
  <c r="J38" i="5"/>
  <c r="C57" i="5"/>
  <c r="D64" i="5"/>
  <c r="I30" i="5"/>
  <c r="K38" i="5"/>
  <c r="D57" i="5"/>
  <c r="I16" i="3"/>
  <c r="N16" i="3"/>
  <c r="L16" i="3"/>
  <c r="M16" i="3"/>
  <c r="F16" i="3"/>
  <c r="O16" i="3"/>
  <c r="J16" i="3"/>
  <c r="D16" i="3"/>
  <c r="E16" i="3"/>
  <c r="G16" i="3"/>
  <c r="K16" i="3"/>
  <c r="I38" i="4" l="1"/>
  <c r="H62" i="4"/>
  <c r="I57" i="4"/>
  <c r="I38" i="5"/>
  <c r="C62" i="5"/>
  <c r="J57" i="5"/>
  <c r="D62" i="5"/>
  <c r="K57" i="5"/>
  <c r="I62" i="4" l="1"/>
  <c r="H65" i="4"/>
  <c r="I57" i="5"/>
  <c r="C65" i="5"/>
  <c r="J64" i="5"/>
  <c r="J62" i="5"/>
  <c r="D65" i="5"/>
  <c r="K62" i="5"/>
  <c r="K64" i="5"/>
  <c r="I62" i="5" l="1"/>
  <c r="C5" i="3" l="1"/>
  <c r="G5" i="3" l="1"/>
  <c r="D5" i="3"/>
  <c r="D6" i="3" s="1"/>
  <c r="I5" i="3"/>
  <c r="I6" i="3" s="1"/>
  <c r="J5" i="3"/>
  <c r="J6" i="3" s="1"/>
  <c r="H5" i="3"/>
  <c r="H6" i="3" s="1"/>
  <c r="F5" i="3"/>
  <c r="F6" i="3" s="1"/>
  <c r="K5" i="3"/>
  <c r="K6" i="3" s="1"/>
  <c r="L5" i="3"/>
  <c r="N5" i="3"/>
  <c r="N6" i="3" s="1"/>
  <c r="E5" i="3"/>
  <c r="E6" i="3" s="1"/>
  <c r="O5" i="3"/>
  <c r="O6" i="3" s="1"/>
  <c r="M5" i="3"/>
  <c r="M6" i="3" s="1"/>
  <c r="L6" i="3" l="1"/>
  <c r="M7" i="3" s="1"/>
  <c r="J7" i="3"/>
  <c r="O7" i="3"/>
  <c r="G6" i="3"/>
  <c r="E7" i="3"/>
  <c r="K7" i="3"/>
  <c r="I7" i="3"/>
  <c r="N7" i="3"/>
  <c r="F7" i="3"/>
  <c r="L7" i="3" l="1"/>
  <c r="G7" i="3"/>
  <c r="H7" i="3"/>
  <c r="I64" i="5" l="1"/>
  <c r="I65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Ventura MV Maria</author>
    <author>Spotti AS Andrea</author>
  </authors>
  <commentList>
    <comment ref="C67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Ventura MV Maria:</t>
        </r>
        <r>
          <rPr>
            <sz val="9"/>
            <color indexed="81"/>
            <rFont val="Tahoma"/>
            <family val="2"/>
          </rPr>
          <t xml:space="preserve">
+ 6615 e 6616</t>
        </r>
      </text>
    </comment>
    <comment ref="D221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Spotti AS Andrea:</t>
        </r>
        <r>
          <rPr>
            <sz val="9"/>
            <color indexed="81"/>
            <rFont val="Tahoma"/>
            <family val="2"/>
          </rPr>
          <t xml:space="preserve">
commessa competenza Varigu</t>
        </r>
      </text>
    </comment>
    <comment ref="C270" authorId="1" shapeId="0" xr:uid="{00000000-0006-0000-0000-000010000000}">
      <text>
        <r>
          <rPr>
            <b/>
            <sz val="9"/>
            <color indexed="81"/>
            <rFont val="Tahoma"/>
            <family val="2"/>
          </rPr>
          <t>Spotti AS Andrea:</t>
        </r>
        <r>
          <rPr>
            <sz val="9"/>
            <color indexed="81"/>
            <rFont val="Tahoma"/>
            <family val="2"/>
          </rPr>
          <t xml:space="preserve">
modificata commessa piano 9381_A</t>
        </r>
      </text>
    </comment>
    <comment ref="G507" authorId="1" shapeId="0" xr:uid="{9A5A9251-64F9-45FF-B634-1EC04E3A7B3E}">
      <text>
        <r>
          <rPr>
            <b/>
            <sz val="9"/>
            <color indexed="81"/>
            <rFont val="Tahoma"/>
            <family val="2"/>
          </rPr>
          <t>modificato 30.09 ex M4a</t>
        </r>
      </text>
    </comment>
  </commentList>
</comments>
</file>

<file path=xl/sharedStrings.xml><?xml version="1.0" encoding="utf-8"?>
<sst xmlns="http://schemas.openxmlformats.org/spreadsheetml/2006/main" count="3304" uniqueCount="1259">
  <si>
    <t>COMUNE</t>
  </si>
  <si>
    <t>SAN GIULIANO MILANESE</t>
  </si>
  <si>
    <t>A</t>
  </si>
  <si>
    <t>D</t>
  </si>
  <si>
    <t>Interventi urgenti servizio depurazione</t>
  </si>
  <si>
    <t>F</t>
  </si>
  <si>
    <t>BUSCATE</t>
  </si>
  <si>
    <t>6942_A</t>
  </si>
  <si>
    <t>telecontrollo impianti tecnologici afferenti il ciclo idrico integrato di Cap Holding 2016-2020</t>
  </si>
  <si>
    <t>SOLARO</t>
  </si>
  <si>
    <t>PERO</t>
  </si>
  <si>
    <t>COLOGNO MONZESE</t>
  </si>
  <si>
    <t>SESTO SAN GIOVANNI</t>
  </si>
  <si>
    <t>lavori di realizzazione della Centrale intercomunale di Cornaredo 1' lotto</t>
  </si>
  <si>
    <t>CENTRALE DI CORNAREDO</t>
  </si>
  <si>
    <t>MOTTA VISCONTI</t>
  </si>
  <si>
    <t>ROZZANO</t>
  </si>
  <si>
    <t>BERNATE</t>
  </si>
  <si>
    <t>MELEGNANO</t>
  </si>
  <si>
    <t>ROBECCO SUL NAVIGLIO</t>
  </si>
  <si>
    <t>BUSTO GAROLFO</t>
  </si>
  <si>
    <t>lavori di realizzazione nuovo pozzo in comune di Garbagnate - zona Ospedale</t>
  </si>
  <si>
    <t>GARBAGNATE MILANESE</t>
  </si>
  <si>
    <t>CESATE</t>
  </si>
  <si>
    <t>LEGNANO</t>
  </si>
  <si>
    <t>TURBIGO</t>
  </si>
  <si>
    <t>VERNATE</t>
  </si>
  <si>
    <t>ASSAGO</t>
  </si>
  <si>
    <t>BASIGLIO</t>
  </si>
  <si>
    <t>CASTANO PRIMO</t>
  </si>
  <si>
    <t>LAINATE</t>
  </si>
  <si>
    <t>ARCONATE</t>
  </si>
  <si>
    <t>GAGGIANO</t>
  </si>
  <si>
    <t>MAGNAGO</t>
  </si>
  <si>
    <t>PARABIAGO</t>
  </si>
  <si>
    <t>RHO</t>
  </si>
  <si>
    <t>RODANO</t>
  </si>
  <si>
    <t>VILLA CORTESE</t>
  </si>
  <si>
    <t>VITTUONE</t>
  </si>
  <si>
    <t>ALBAIRATE</t>
  </si>
  <si>
    <t>BESATE</t>
  </si>
  <si>
    <t>CINISELLO BALSAMO</t>
  </si>
  <si>
    <t>CASTELLANZA</t>
  </si>
  <si>
    <t>DAIRAGO</t>
  </si>
  <si>
    <t>CORMANO</t>
  </si>
  <si>
    <t>CUSANO MILANINO</t>
  </si>
  <si>
    <t>VIMODRONE</t>
  </si>
  <si>
    <t>CESANO BOSCONE</t>
  </si>
  <si>
    <t>SEGRATE</t>
  </si>
  <si>
    <t>MORIMONDO</t>
  </si>
  <si>
    <t>CERNUSCO SUL NAVIGLIO</t>
  </si>
  <si>
    <t>LACCHIARELLA</t>
  </si>
  <si>
    <t>SAN DONATO MILANESE</t>
  </si>
  <si>
    <t>SEDRIANO</t>
  </si>
  <si>
    <t>TREZZANO SUL NAVIGLIO</t>
  </si>
  <si>
    <t>SETTALA</t>
  </si>
  <si>
    <t>ZIBIDO SAN GIACOMO</t>
  </si>
  <si>
    <t>PIEVE EMANUELE</t>
  </si>
  <si>
    <t>CASSANO D'ADDA</t>
  </si>
  <si>
    <t>PAULLO</t>
  </si>
  <si>
    <t>CARPIANO</t>
  </si>
  <si>
    <t>CASSINETTA DI LUGAGNANO</t>
  </si>
  <si>
    <t>SAN ZENONE AL LAMBRO</t>
  </si>
  <si>
    <t>BOLLATE</t>
  </si>
  <si>
    <t>ABBIATEGRASSO</t>
  </si>
  <si>
    <t>lavori di realizzazione nuovo pozzo in comune di Abbiategrasso - comparto S2</t>
  </si>
  <si>
    <t>Sistemazione aree impianti pozzi ex ENI - San Donato Milanese</t>
  </si>
  <si>
    <t>nuovo pozzo ad Assago Cascina Bazzana</t>
  </si>
  <si>
    <t>lavori di realizzazione nuovo pozzo in comune di Santo Stefano Ticino - via Milano</t>
  </si>
  <si>
    <t>BINASCO</t>
  </si>
  <si>
    <t>lavori di realizzazione nuovo pozzo in comune di Cusago - viale Lombardia</t>
  </si>
  <si>
    <t>CUSAGO</t>
  </si>
  <si>
    <t>lavori di realizzazione nuovo pozzo in comune di Arconate</t>
  </si>
  <si>
    <t>5739_10</t>
  </si>
  <si>
    <t>Pozzo di prima falda per uso area a verde nel comune di Cesano Boscone</t>
  </si>
  <si>
    <t>5739_11</t>
  </si>
  <si>
    <t>Pozzo di prima falda per uso area a verde nel comune di Vaprio D'Adda</t>
  </si>
  <si>
    <t>VAPRIO D'ADDA</t>
  </si>
  <si>
    <t>LISCATE</t>
  </si>
  <si>
    <t>CANEGRATE</t>
  </si>
  <si>
    <t>BUSSERO</t>
  </si>
  <si>
    <t>5739_24</t>
  </si>
  <si>
    <t>Pozzo di prima falda per uso area a verde nel comune di Bollate</t>
  </si>
  <si>
    <t>5739_25</t>
  </si>
  <si>
    <t>Pozzo di prima falda per uso area a verde nel comune di Calvignasco</t>
  </si>
  <si>
    <t>CALVIGNASCO</t>
  </si>
  <si>
    <t>5739_27</t>
  </si>
  <si>
    <t>Pozzo di prima falda per uso area a verde nel comune di Garbagnare Milanese</t>
  </si>
  <si>
    <t>5739_28</t>
  </si>
  <si>
    <t>Pozzo di prima falda per uso area a verde nel comune di Arconate</t>
  </si>
  <si>
    <t>5739_29</t>
  </si>
  <si>
    <t>5739_30</t>
  </si>
  <si>
    <t>Pozzi di prima falda per uso area a verde  nel comune di Vanzaghello</t>
  </si>
  <si>
    <t>VANZAGHELLO</t>
  </si>
  <si>
    <t>5739_32</t>
  </si>
  <si>
    <t>Pozzi di prima falda per uso area a verde nel comune di Gaggiano</t>
  </si>
  <si>
    <t>5739_33</t>
  </si>
  <si>
    <t>Pozzi di prima falda per uso area a verde nel comune di Settala</t>
  </si>
  <si>
    <t>5739_35</t>
  </si>
  <si>
    <t>Pozzi di prima falda per uso area a verde nel comune di Dairago</t>
  </si>
  <si>
    <t>5739_36</t>
  </si>
  <si>
    <t>Pozzi di prima falda per uso area a verde nel comune di Lainate</t>
  </si>
  <si>
    <t>5739_37</t>
  </si>
  <si>
    <t>Pozzi di prima falda per uso area a verde nel comune di Bellinzago Lombardo</t>
  </si>
  <si>
    <t>BELLINZAGO LOMBARDO</t>
  </si>
  <si>
    <t>5739_38</t>
  </si>
  <si>
    <t>Pozzi di prima falda per uso pompa di area a verde di San Zenone al Lambro</t>
  </si>
  <si>
    <t>5739_40</t>
  </si>
  <si>
    <t>Pozzi di prima falda per uso area a verde nel comune di Vimodrone</t>
  </si>
  <si>
    <t>5739_41</t>
  </si>
  <si>
    <t>Pozzi di prima falda per uso area a verde nel comune di Albairate</t>
  </si>
  <si>
    <t>5739_42</t>
  </si>
  <si>
    <t>INZAGO</t>
  </si>
  <si>
    <t>CISLIANO</t>
  </si>
  <si>
    <t>Realizzazione di un nuovo pozzo in comune di Robecchetto con Induno</t>
  </si>
  <si>
    <t>nuovo pozzo e impianto di potabilizzazione a Vimodrone, via Metallino</t>
  </si>
  <si>
    <t>PADERNO DUGNANO</t>
  </si>
  <si>
    <t>realizzazione piezometri richiesti da ASL e ATO Milano</t>
  </si>
  <si>
    <t>VANZAGO</t>
  </si>
  <si>
    <t>lavori di estensione della rete idrica in comune di Abbiategrasso al quartiere Mirabella</t>
  </si>
  <si>
    <t>CASARILE</t>
  </si>
  <si>
    <t>dorsale di distribuzione da pozzi Cornaredo a Pero, Rho, Paderno ed altri</t>
  </si>
  <si>
    <t>POZZUOLO MARTESANA</t>
  </si>
  <si>
    <t>CAMBIAGO</t>
  </si>
  <si>
    <t>completamento dei lavori di sostituzione della rete idrica in comune di San Giuliano Milanese via Volturno e via Po</t>
  </si>
  <si>
    <t>lavori di Potenziamento rete idrica in comune di San Giuliano Milanese via FOLLI</t>
  </si>
  <si>
    <t>lavori di estensione rete idrica al bar comunale di Turbigo</t>
  </si>
  <si>
    <t>POZZO D'ADDA</t>
  </si>
  <si>
    <t>restauro serbatoio pensile a Cernusco sul Naviglio</t>
  </si>
  <si>
    <t>Comune di Solaro, lavori di demolizione del serbatoio idrico loc. Brollo</t>
  </si>
  <si>
    <t>6942_D</t>
  </si>
  <si>
    <t>PESCHIERA BORROMEO</t>
  </si>
  <si>
    <t>GUDO VISCONTI</t>
  </si>
  <si>
    <t>DEPURATORE LOCATE TRIULZI</t>
  </si>
  <si>
    <t>MSD digestori Binasco</t>
  </si>
  <si>
    <t>6942_F</t>
  </si>
  <si>
    <t>lavori per la risoluzione del sistema delle fognature separate in comune di Gudo Visconti</t>
  </si>
  <si>
    <t>lavori di realizzazione vasche di 1' pioggia e accumulo in comune di Abbiategrasso</t>
  </si>
  <si>
    <t>lavori di realizzazione sistema di fognature separate in Roggia Beretta presso il comune di Zelo Surrigone</t>
  </si>
  <si>
    <t>VIZZOLO PREDABISSI</t>
  </si>
  <si>
    <t>lavori di sigillature del collettore Diam. 1200 tra via Vittorio Emanuele e Via Sturzo in comune di Bernate Ticino</t>
  </si>
  <si>
    <t>CORSICO</t>
  </si>
  <si>
    <t>ARLUNO</t>
  </si>
  <si>
    <t>TREZZANO ROSA</t>
  </si>
  <si>
    <t>rifacimento fognatura Dairago, via Piave</t>
  </si>
  <si>
    <t>interventi di risanamento della rete fognaria comunale di Trezzano sul Naviglio</t>
  </si>
  <si>
    <t>adeguamento scarico rete fognaria Marcallo con Casone</t>
  </si>
  <si>
    <t>riqualificazione vasca di sollevamento vie Roma e Arsenale in Robecco s/Naviglio</t>
  </si>
  <si>
    <t>Dep. Canegrate: opere di spostamento scarico in Olona</t>
  </si>
  <si>
    <t>Arluno risuluzione interferenza fognaria convenzionata con SATAP</t>
  </si>
  <si>
    <t>Potenziamento reti fognarie  insufficienti nel centro storico di Cologno Monzese</t>
  </si>
  <si>
    <t>5177_5</t>
  </si>
  <si>
    <t>5177_8</t>
  </si>
  <si>
    <t>5307_9</t>
  </si>
  <si>
    <t>Rifacimento fognatura in Via Castellini</t>
  </si>
  <si>
    <t>G</t>
  </si>
  <si>
    <t>progetto PIA (settore Geologia)</t>
  </si>
  <si>
    <t>interventi ambientali 2° lotto Bresso</t>
  </si>
  <si>
    <t>dismissione impianto di Varedo</t>
  </si>
  <si>
    <t>VAREDO</t>
  </si>
  <si>
    <t>MSD digestore 1 Peschiera Borromeo</t>
  </si>
  <si>
    <t>MSD digestore 2 Peschiera Borromeo</t>
  </si>
  <si>
    <t>MSD Peschiera</t>
  </si>
  <si>
    <t>rilievi reti fognarie</t>
  </si>
  <si>
    <t>ATTREZZATURE  -  Gruppo CAP</t>
  </si>
  <si>
    <t>investimenti IT da 2017</t>
  </si>
  <si>
    <t>arredi e complementi ufficio</t>
  </si>
  <si>
    <t>Investimenti Amiacque su sedi di proprietà</t>
  </si>
  <si>
    <t>costruzione nuova sede di Gruppo Milano Via Rimini</t>
  </si>
  <si>
    <t>adeguamenti sedi e impianti per CPI</t>
  </si>
  <si>
    <t>prolungamento collettore a servizio della zona industriale di Cesano Maderno</t>
  </si>
  <si>
    <t>Adeguamento/regolazione derivatori/sfioratori ai collettori dell'agglomerato Pero/Varedo</t>
  </si>
  <si>
    <t>MISINTO</t>
  </si>
  <si>
    <t>manutenzione straordinaria vasca volano Misinto</t>
  </si>
  <si>
    <t>Smart meetering - progetto contatori elettronici</t>
  </si>
  <si>
    <t>5650_1</t>
  </si>
  <si>
    <t>5650_2</t>
  </si>
  <si>
    <t>Pozzi di prima falda per uso area a verde nel comune diGarbagnate Milanese (area didattica EXPO)</t>
  </si>
  <si>
    <t>Pozzo di prima falda per uso area a verde  campo sportivo e parco nel comune di RODANO</t>
  </si>
  <si>
    <t>5739_48</t>
  </si>
  <si>
    <t>5739_49</t>
  </si>
  <si>
    <t>Pozzo di prima falda per uso area a verde  - orti comune di ROZZANO</t>
  </si>
  <si>
    <t>5739_53</t>
  </si>
  <si>
    <t>Dismissione e riqualificazione area ex impianto di Paullo</t>
  </si>
  <si>
    <t>Dismissione e riqualificazione area ex impianto di Segrate</t>
  </si>
  <si>
    <t>Adeguamento e/o potenziamento depuratore di Parabiago</t>
  </si>
  <si>
    <t>Adeguamento sezione grigliatura depuratore di Rozzano</t>
  </si>
  <si>
    <t>Adeguamento e/o potenziamento vasche volano</t>
  </si>
  <si>
    <t>Potenziamento rete fognaria via Risorgimento  con volanizzazione -S. Giuliano Milanese</t>
  </si>
  <si>
    <t>Sistemazione del by-pass del depuratore di Cisliano e realizzazione nuova stazione di grigliatura</t>
  </si>
  <si>
    <t>Nuovo collettore di San Zenone al Lambro</t>
  </si>
  <si>
    <t>risoluzione scarichi fognari a cura di Amiacque</t>
  </si>
  <si>
    <t>BUSSERO - Nuova condotta fognaria a servizio zona Nord-Ovest</t>
  </si>
  <si>
    <t>CAMBIAGO - Intervento di manutenzione straordinaria vasca volano Frazione Torrazza</t>
  </si>
  <si>
    <t>TRUCCAZZANO - Completamento rifacimento condotta in pressione fino al collettore da Corneliano Bertario</t>
  </si>
  <si>
    <t>GORGONZOLA</t>
  </si>
  <si>
    <t>Interventi di riqualificazione riferiti a serbatoi pensili e vasche di accumulo (comuni vari)</t>
  </si>
  <si>
    <t>rilievi reti acquedotto</t>
  </si>
  <si>
    <t>fornitura e posa fontanelle</t>
  </si>
  <si>
    <t>Interventi per vulnerabilità idrica</t>
  </si>
  <si>
    <t>002AMI</t>
  </si>
  <si>
    <t>Realizzazione 4° linea di ossidazione e sedimentazione finale del depuratore di Canegrate</t>
  </si>
  <si>
    <t>5688_2</t>
  </si>
  <si>
    <t>Adeguamento impianto di depurazione di San Colombano al Lambro</t>
  </si>
  <si>
    <t>Ristrutturazione palazzine Varedo</t>
  </si>
  <si>
    <t>AAI</t>
  </si>
  <si>
    <t>MSA Interventi urgenti (nitrati e altro) a cura di CAP Holding</t>
  </si>
  <si>
    <t>001AMI</t>
  </si>
  <si>
    <t>Dorsale di adduzione da Bernareggio a Correzzana</t>
  </si>
  <si>
    <t>easy opening sedi ed impianti</t>
  </si>
  <si>
    <t>Installazione sistema misura energia per ISO 50001</t>
  </si>
  <si>
    <t>NUOVA SEDE</t>
  </si>
  <si>
    <t>riqualificazione energetica palazzina servizi Peschiera Borromeo</t>
  </si>
  <si>
    <t>MSD - messa in sicurezza impianti di depurazione + progetto CIM fase 2</t>
  </si>
  <si>
    <t>MSF_2020-2021 MI SII FOG_MSR</t>
  </si>
  <si>
    <t>MSA Vulnerabilità acquedotti</t>
  </si>
  <si>
    <t>9125_G</t>
  </si>
  <si>
    <t>9125_B</t>
  </si>
  <si>
    <t>INTERVENTI DI EFFICIENTAMENTO ENERGETICO DEL PROCESSO DEPURATIVO</t>
  </si>
  <si>
    <t>Sesto S.G.- Depuratore Rifacimento completo impianti elettrici e automazione</t>
  </si>
  <si>
    <t>Settala - Depuratore Installazione PLC e realizzazione rete trasmissione dati</t>
  </si>
  <si>
    <t>Trezzano - Depuratore Installazione PLC e realizzazione rete trasmissione dati</t>
  </si>
  <si>
    <t>RADDOPPIO RHO-MONZA risoluzione interferenza tavola 8 in Comune di Bollate</t>
  </si>
  <si>
    <t>BUSTO GAROLFO - CANEGRATE INTERCONN rete idrica Busto Garolfo Canegrate</t>
  </si>
  <si>
    <t>CASOREZZO - INVERUNO - Interconnessione rete idrica Casorezzo Inveruno</t>
  </si>
  <si>
    <t>CASTANO PRIMO - NOSATE - Interconnessione rete idrica Castano Primo Nosate</t>
  </si>
  <si>
    <t>POZZUOLO MARTESANA - Potenziamento rete idrica Via Carducci, Via Fogazzaro e chiusura anello Via Bellini</t>
  </si>
  <si>
    <t>RHO - Potenziamento rete idrica Via Pace</t>
  </si>
  <si>
    <t>SESTO SG - Potenziamento rete idrica Via Fogagnolo e Via Sardegna</t>
  </si>
  <si>
    <t>CERNUSCO SUL NAVIGLIO - Potenziamento rete idrica zona industriale Via Firenze</t>
  </si>
  <si>
    <t>Lavori di realizzazione nuovo pozzo potabile con impianto di trattamento e sollevamento nel comune di Rho</t>
  </si>
  <si>
    <t>5739_54</t>
  </si>
  <si>
    <t>5739_56</t>
  </si>
  <si>
    <t>6978_1</t>
  </si>
  <si>
    <t>6978_2</t>
  </si>
  <si>
    <t>6978_3</t>
  </si>
  <si>
    <t>6978_4</t>
  </si>
  <si>
    <t>6978_5</t>
  </si>
  <si>
    <t>9046_2</t>
  </si>
  <si>
    <t>9046_3</t>
  </si>
  <si>
    <t>9046_5</t>
  </si>
  <si>
    <t>9113_7</t>
  </si>
  <si>
    <t>9113_8</t>
  </si>
  <si>
    <t>9113_11</t>
  </si>
  <si>
    <t>CAMBIAGO - Pozzo di prima falda per uso area a verde</t>
  </si>
  <si>
    <t>Adeguamento sismico e restauro conservativo del serbatoio pensile in fratelli Cervi a Cusago</t>
  </si>
  <si>
    <t>Adeguamento sismico e restauro conservativo del serbatoio pensile in via Lombardia a Melegnano</t>
  </si>
  <si>
    <t>Adeguamento sismico e restauro conservativo del serbatoio pensile in via Vigentina (I.N.C.I.S.) a Pieve Emanuele</t>
  </si>
  <si>
    <t>Demolizione serbatoio pensile in via Colombo a Pozzo d'Adda</t>
  </si>
  <si>
    <t>INZAGO - POZZUOLO - Interconnessione rete idrica Inzago - Pozzuolo M.</t>
  </si>
  <si>
    <t>Vizzolo P. - Potenziamento rete da impianto serbatoio Fraz. Sarmazzano a impianto Via Per Melegnano</t>
  </si>
  <si>
    <t>Cassano d'Adda - Inzago - Interconnessione rete idrica lungo Via Padana Superiore SS11</t>
  </si>
  <si>
    <t>Lavori di realizzazione nuovo pozzo singola colonna, impianto di sollevamento e impianto di trattamento in comune di Casarile</t>
  </si>
  <si>
    <t>Lavori di realizzazione nuovo pozzo singola colonna, impianto di sollevamento e impianto di trattamento in comune di Melegnano</t>
  </si>
  <si>
    <t>CISLIANO GAGGIANO - Interconnessione rete idrica Frazione S. Vito con Frazione Bestazzo</t>
  </si>
  <si>
    <t>Peschiera Borromeo - interventi di adeguamento e potenziamento del depuratore</t>
  </si>
  <si>
    <t>Trucazzano - potenziamento ed adeguamento agglomerato</t>
  </si>
  <si>
    <t>Canegrate - MSD digestore depuratore Canegrate</t>
  </si>
  <si>
    <t>Cassano d'Adda - Intervento di adeguamento e potenziamneto depuratore</t>
  </si>
  <si>
    <t>5744_2</t>
  </si>
  <si>
    <t>6663_1</t>
  </si>
  <si>
    <t>Potenziamento rete fognaria Via Mazzini - Abbiategrasso</t>
  </si>
  <si>
    <t>Ristrutturazione rete fognaria Via Corridoni - Lainate</t>
  </si>
  <si>
    <t>Ristrutturazione rete fognaria Via Milite Ignoto - Lacchiarella</t>
  </si>
  <si>
    <t>Ristrutturazione rete fognaria Via della Vittoria - Legnano</t>
  </si>
  <si>
    <t>Potenziamento rete fognaria Via dell'edera, via glicini, via iris e altre vie - Inzago</t>
  </si>
  <si>
    <t>Riduzione acque parassite rete fognaria lungo SP 183 - Morimondo</t>
  </si>
  <si>
    <t>Rozzano -  Potenziamento rete fognaria Via da Vinci e Via Manzoni -  Rozzano</t>
  </si>
  <si>
    <t>Potenziamento e riduzione acque parassite Via Verbano e altre vie - Abbiategrasso</t>
  </si>
  <si>
    <t>Potenziamento rete fognaria e nuova SS in zona Oasi Smeraldina - Rozzano</t>
  </si>
  <si>
    <t>Potenziamento rete fognaria Vie Varie - Cesate</t>
  </si>
  <si>
    <t>Interventi riduzione acque parassite Agglomerato Assago</t>
  </si>
  <si>
    <t>Assago ristrutturazione rete fognaria</t>
  </si>
  <si>
    <t>Adeguamento/regolazione derivatori/sfioratori ai collettori dell'agglomerato Pero/Varedo per interventi in solaro</t>
  </si>
  <si>
    <t>COMUNI VARI</t>
  </si>
  <si>
    <t>Robecco - Sesto Struvite</t>
  </si>
  <si>
    <t>Vasca di laminazione Paderno - River Park</t>
  </si>
  <si>
    <t>Adeguamento e/o potenziamento vasche di volanizzazione al servizio di infrastrutture fognarie</t>
  </si>
  <si>
    <t>lavori di realizzazione di n.2 pozzi in comune di Legnano - via junker angolo Boschi Tosi</t>
  </si>
  <si>
    <t>Adeguamento sismico e restauro conservativo del serbatio pensile in via Trieste BESATE</t>
  </si>
  <si>
    <t>Sesto - Core Forsu: piattaforma di simbiosi industriale per la valorizzazione di rifiuti organici</t>
  </si>
  <si>
    <t>6978_11</t>
  </si>
  <si>
    <t>6978_12</t>
  </si>
  <si>
    <t>Adeguamento sismico e restauro conservativo del serbatoio pensile in via Dante a Gaggiano</t>
  </si>
  <si>
    <t>Settala - Depuratore revamping impianti elettrici</t>
  </si>
  <si>
    <t>Trezzano - Depuratore revamping impianti elettrici</t>
  </si>
  <si>
    <t>Truccazano - Depuratore revamping impianti elettrici</t>
  </si>
  <si>
    <t>San Giuliano Ovest- Depuratore revamping impianti elettrici</t>
  </si>
  <si>
    <t>Motori IE4 Pompe da pozzo settore Acquedotto</t>
  </si>
  <si>
    <t>Attività di ricera e sviluppo geologia</t>
  </si>
  <si>
    <t>Adeguamento centrali termiche palazzine depuratori</t>
  </si>
  <si>
    <t>TOTALE ECONOMIE CIRCOLARI COMPLEMENTARI</t>
  </si>
  <si>
    <t>6942_1</t>
  </si>
  <si>
    <t>Sistemi di monitoraggio on line acque depurate</t>
  </si>
  <si>
    <t>9104_1</t>
  </si>
  <si>
    <t>9104_2</t>
  </si>
  <si>
    <t>9104_3</t>
  </si>
  <si>
    <t>9104_4</t>
  </si>
  <si>
    <t>9104_5</t>
  </si>
  <si>
    <t>Applicativo Oracle Primavera</t>
  </si>
  <si>
    <t>GiS e WEBGIS</t>
  </si>
  <si>
    <t>Datawarehouse RQTI</t>
  </si>
  <si>
    <t>Applicativo SAFO</t>
  </si>
  <si>
    <t>6984_P</t>
  </si>
  <si>
    <t>NOVATE MILANESE</t>
  </si>
  <si>
    <t>M3</t>
  </si>
  <si>
    <t>Altro</t>
  </si>
  <si>
    <t>M6</t>
  </si>
  <si>
    <t>M2</t>
  </si>
  <si>
    <t>M1</t>
  </si>
  <si>
    <t>M5</t>
  </si>
  <si>
    <t>6969_AMI</t>
  </si>
  <si>
    <t>Sesto - Impianto valorizzazione fanghi con pre essiccamento testa impianto (scenario contenimento tariffa smaltimento fanghi)</t>
  </si>
  <si>
    <t>Pozzi di prima falda comune di Sesto San Giovanni (parte)</t>
  </si>
  <si>
    <t>M4a</t>
  </si>
  <si>
    <t>M4b</t>
  </si>
  <si>
    <t>M4c</t>
  </si>
  <si>
    <t>ECONOMIA CIRCOLARE IN TARIFFA</t>
  </si>
  <si>
    <t>BENI MOBILI E ARREDI</t>
  </si>
  <si>
    <t>INFORMATION TECHNOLOGY</t>
  </si>
  <si>
    <t>PARAMETRICHE AT</t>
  </si>
  <si>
    <t>PIA</t>
  </si>
  <si>
    <t xml:space="preserve">CONTATORI </t>
  </si>
  <si>
    <t>SMART METERING</t>
  </si>
  <si>
    <t>IMPIANTI ACQUEDOTTO</t>
  </si>
  <si>
    <t>ACQ MSTR PROGRAMMATA</t>
  </si>
  <si>
    <t>ALTRO</t>
  </si>
  <si>
    <t xml:space="preserve">POZZI DI PRIMA FALDA </t>
  </si>
  <si>
    <t>RETI ACQUEDOTTO</t>
  </si>
  <si>
    <t>DORSALI</t>
  </si>
  <si>
    <t>INTERFERENZE</t>
  </si>
  <si>
    <t>RETI FOGNATURA</t>
  </si>
  <si>
    <t>IMPIANTI DEPURAZIONE</t>
  </si>
  <si>
    <t>COLLETTORI</t>
  </si>
  <si>
    <t>VASCHE VOLANO</t>
  </si>
  <si>
    <t>DEP MSTR PROGRAMMATA</t>
  </si>
  <si>
    <t>FOG MSTR PROGRAMMATA</t>
  </si>
  <si>
    <t>LABORATORI</t>
  </si>
  <si>
    <t>RICERCA</t>
  </si>
  <si>
    <t>6984_MB</t>
  </si>
  <si>
    <t>6660_1</t>
  </si>
  <si>
    <t>6984_1</t>
  </si>
  <si>
    <t>MSA - Nuove estensioni/potenziamento rete per divisione prese esistenti</t>
  </si>
  <si>
    <t>6978_9</t>
  </si>
  <si>
    <t>6949_22</t>
  </si>
  <si>
    <t>6969_sw</t>
  </si>
  <si>
    <t>5849_1</t>
  </si>
  <si>
    <t>6984_2B</t>
  </si>
  <si>
    <t>9100_24</t>
  </si>
  <si>
    <t>5824_3</t>
  </si>
  <si>
    <t>Progetto MISO e terziari del depuratore di Gaggiano</t>
  </si>
  <si>
    <t>6633_B</t>
  </si>
  <si>
    <t>6633_A</t>
  </si>
  <si>
    <t>9113_13</t>
  </si>
  <si>
    <t>6626_B</t>
  </si>
  <si>
    <t>6626_A</t>
  </si>
  <si>
    <t>5739_1000a</t>
  </si>
  <si>
    <t>Pozzi di prima falda per uso area a verde in Comuni Vari (MI) - AMIACQUE</t>
  </si>
  <si>
    <t>ACQ POZZI DI PRIMA FALDA</t>
  </si>
  <si>
    <t>9047_1</t>
  </si>
  <si>
    <t>9053_1</t>
  </si>
  <si>
    <t>9053_2</t>
  </si>
  <si>
    <t>9293_AMI_1</t>
  </si>
  <si>
    <t>6985_ESPIS</t>
  </si>
  <si>
    <t>6984_M1</t>
  </si>
  <si>
    <t>6984_M2</t>
  </si>
  <si>
    <t>6984_M3</t>
  </si>
  <si>
    <t>9313_M2</t>
  </si>
  <si>
    <t>9313_M3</t>
  </si>
  <si>
    <t>10046_M1</t>
  </si>
  <si>
    <t>10046_M2</t>
  </si>
  <si>
    <t>6984_MB_MI</t>
  </si>
  <si>
    <t>Sostituzione ed adeguamento normativo cancelli carrai impianti e sedi</t>
  </si>
  <si>
    <t>9053_3</t>
  </si>
  <si>
    <t>9053_4</t>
  </si>
  <si>
    <t>SAN COLOMBANO AL LAMBRO</t>
  </si>
  <si>
    <t>9047_2</t>
  </si>
  <si>
    <t>Adeguamento cabine media tensione</t>
  </si>
  <si>
    <t>INTERFERENZE ACQUEDOTTO</t>
  </si>
  <si>
    <t>VASCHE VOLANO DEPURAZIONE</t>
  </si>
  <si>
    <t>Interventi di manutenzione straordinaria e adeguamento dell'impianto di depurazione di Pero</t>
  </si>
  <si>
    <t>6663_5</t>
  </si>
  <si>
    <t>9027_2</t>
  </si>
  <si>
    <t>9027_3</t>
  </si>
  <si>
    <t>9390_2</t>
  </si>
  <si>
    <t>9028_1</t>
  </si>
  <si>
    <t>9028_2</t>
  </si>
  <si>
    <t>9031_AMI_TER</t>
  </si>
  <si>
    <t>9031_AMI_BIS</t>
  </si>
  <si>
    <t>Adeguamento e manutenzione straordinaria della vasca volano di via Primo Maggio in comune di Vanzago</t>
  </si>
  <si>
    <t>Opere di riduzione apporto acque meteoriche in fognatura mista in comune di Solaro</t>
  </si>
  <si>
    <t>Opere di riduzione apporto acque meteoriche in fognatura mista in comune di Masate</t>
  </si>
  <si>
    <t>MASATE</t>
  </si>
  <si>
    <t>Rifacimento reti fognaria in Via Nanni e altre  in Comune di Assago con recapito finale alla depurazione</t>
  </si>
  <si>
    <t>Potenziamento rete fognaria via De Gasperi in Motta Visconti</t>
  </si>
  <si>
    <t>Piano di riassetto agglomerato di Sesto San Giovanni - monitoraggio</t>
  </si>
  <si>
    <t>Piano di riassetto agglomerato di Sesto San Giovanni - rifacimento collettore di via Edison</t>
  </si>
  <si>
    <t>Potenziamento ed alleggerimento della rete fognaria in comune di Masate</t>
  </si>
  <si>
    <t>Potenziamento ed alleggerimento della rete fognaria in comune di Rodano</t>
  </si>
  <si>
    <t>9047_3</t>
  </si>
  <si>
    <t>Interventi di potenziamento reti acquedottistiche in Segrate loc Lavanderie</t>
  </si>
  <si>
    <t>9293_4</t>
  </si>
  <si>
    <t>Pozzo per lottizzazione in loc. Lavanderia di Segrate</t>
  </si>
  <si>
    <t>6949_25</t>
  </si>
  <si>
    <t>Progetti di ricerca e sviluppo</t>
  </si>
  <si>
    <t>Rete fognaria Via Ariosto</t>
  </si>
  <si>
    <t>Revimping riscaldamento fanghi</t>
  </si>
  <si>
    <t>Nuovo impianto di sollevamento e trattamento Besate</t>
  </si>
  <si>
    <t>Nuovo pozzo potabile Besate</t>
  </si>
  <si>
    <t>Nuovo impianto di sollevamento e trattamento Paderno Dugnano</t>
  </si>
  <si>
    <t>Nuovo pozzo potabile Paderno Dugnano</t>
  </si>
  <si>
    <t>Potenziamento reti fognarie</t>
  </si>
  <si>
    <t>totale anno</t>
  </si>
  <si>
    <t>check</t>
  </si>
  <si>
    <t>2018 AVANZMAMENTO CONSUNTIVO + IMPEGNATO</t>
  </si>
  <si>
    <t>2019 PIANO AGGIORNATO_CDA 19.04</t>
  </si>
  <si>
    <t>6978_15</t>
  </si>
  <si>
    <t>M1 Perdite idriche</t>
  </si>
  <si>
    <t>M2 Interruzioni del servizio</t>
  </si>
  <si>
    <t>M3 Qualità dell'acqua erogata</t>
  </si>
  <si>
    <t>M4 Adeguatezza sistema fognario</t>
  </si>
  <si>
    <t>M4a Frequenza allagamenti e/o sversamenti</t>
  </si>
  <si>
    <t>M4b Adeguatezza noramtiva scaricatori</t>
  </si>
  <si>
    <t>M4c Controllo degli scaricatori</t>
  </si>
  <si>
    <t>M5 Smaltimento fanghi in discarica</t>
  </si>
  <si>
    <t>M6 Qualità dell'acqua depurata</t>
  </si>
  <si>
    <t>9113_14B</t>
  </si>
  <si>
    <t>9113_14A</t>
  </si>
  <si>
    <t>VILLA CORTESE - impianto di potabilizzazione</t>
  </si>
  <si>
    <t>VILLA CORTESE Nuovo pozzo potabile</t>
  </si>
  <si>
    <t>9399_SEDI CAP</t>
  </si>
  <si>
    <t>6949_27</t>
  </si>
  <si>
    <t>9392_1</t>
  </si>
  <si>
    <t>9392_2</t>
  </si>
  <si>
    <t>Rimozione condotte in fibrocemento - SestoSG</t>
  </si>
  <si>
    <t>Rimozione condotte in fibrocemento - Melegnano</t>
  </si>
  <si>
    <t>9384_new</t>
  </si>
  <si>
    <t>Risoluzione interferenza con nuova linea MM1 stazione sesto sg.</t>
  </si>
  <si>
    <t>7120_2</t>
  </si>
  <si>
    <t>westfield risoluzione interfernza sp 103-03  via Morandi</t>
  </si>
  <si>
    <t>westfield risoluzione interfernza sp 103-02  via Cellini</t>
  </si>
  <si>
    <t>westfield risoluzione interfernza sp 103-04  via Tiepolo</t>
  </si>
  <si>
    <t>westfield risoluzione interfernza sp 103-05  via Milano</t>
  </si>
  <si>
    <t>westfield risoluzione interfernza ACQ maxi pipe 1 MP cellini</t>
  </si>
  <si>
    <t>westfield risoluzione interfernza ACQ 5 MP don sturzo</t>
  </si>
  <si>
    <t>westfield risoluzione interfernza ACQ 4 MP tiepolo</t>
  </si>
  <si>
    <t>westfield risoluzione interfernza ACQ 6 MP rugacesio</t>
  </si>
  <si>
    <t>westfield risoluzione interfernza ACQ 3 MP tiepolo</t>
  </si>
  <si>
    <t>westfield risoluzione interfernza ACQ 2 MP morandi</t>
  </si>
  <si>
    <t>westfield risoluzione interfernza ACQ 7 MP tirpolo</t>
  </si>
  <si>
    <t>2019 PIANO AGGIORNATO_CDA 19.04 con variazioni</t>
  </si>
  <si>
    <t>SAN GIULIANO MILANESE - FOGNATURA</t>
  </si>
  <si>
    <t>9395_3</t>
  </si>
  <si>
    <t>9395_2</t>
  </si>
  <si>
    <t>6965_2</t>
  </si>
  <si>
    <t>Collettore Rescaldina - Parabiago Lotto 2</t>
  </si>
  <si>
    <t>CERRO MAGGIORE</t>
  </si>
  <si>
    <t>5706_1</t>
  </si>
  <si>
    <t>Adeguamento e/o potenziamento vasche -Sistema di fitodepurazione al servizio dello sfioratore via Mattei - Mesero</t>
  </si>
  <si>
    <t>MESERO</t>
  </si>
  <si>
    <t>Risoluzione Interferenza acq con realizzazione terzo binario linea ferroviaria MILANO/ASSO al KM8+264</t>
  </si>
  <si>
    <t>9394_NEW</t>
  </si>
  <si>
    <t>Bacino di Truccazzano - Opere di disconnessione del collettore di Liscate-Vignate</t>
  </si>
  <si>
    <t>7120_5_NEW</t>
  </si>
  <si>
    <t>RIFACIMENTO COLLETTORE LISCATE - LOTTO 1</t>
  </si>
  <si>
    <t>6949_28</t>
  </si>
  <si>
    <t>Interventi per la riduzione delle acque parassite Comune di Gorgonzola</t>
  </si>
  <si>
    <t>9293_10</t>
  </si>
  <si>
    <t>ROBECCHETTO CON INDUNO</t>
  </si>
  <si>
    <t>9046_6</t>
  </si>
  <si>
    <t>B</t>
  </si>
  <si>
    <t>C</t>
  </si>
  <si>
    <t>Totale 2019 APPROVATO con variazioni</t>
  </si>
  <si>
    <t>ACQ MSTR NO PROGRAMMATA</t>
  </si>
  <si>
    <t>AMI - Direzione ACQUEDOTTO</t>
  </si>
  <si>
    <t>FOG MSTR NO PROGRAMMATA</t>
  </si>
  <si>
    <t>AMI - Direzione FOGNATURA</t>
  </si>
  <si>
    <t>DEP MSTR NO PROGRAMATA</t>
  </si>
  <si>
    <t>AMI - Direzione DEPURAZIONE</t>
  </si>
  <si>
    <t>Direzione SEDI &amp; SECURITY</t>
  </si>
  <si>
    <t>Direzione SICUREZZA</t>
  </si>
  <si>
    <t>AMI - MSTR RETI, ALL E CONTATORI-ACQ</t>
  </si>
  <si>
    <t>nd</t>
  </si>
  <si>
    <t>DIREZIONE AREA TECNICA CAP</t>
  </si>
  <si>
    <t>AREA TECNICA ALTRO</t>
  </si>
  <si>
    <t>DIREZIONE CAP O&amp;I</t>
  </si>
  <si>
    <t>DIREZIONE CAP R&amp;S</t>
  </si>
  <si>
    <t>DIREZIONE CAP IT</t>
  </si>
  <si>
    <t>DIREZIONE COMUNICAZIONE</t>
  </si>
  <si>
    <t>TOTALE PIANO INVESTIMENTI IN TARIFFA</t>
  </si>
  <si>
    <t>ECONOMIE CIRCOLARI COMPLEMENTARI</t>
  </si>
  <si>
    <t>TOTALE PIANO INVESTIMENTI GRUPPO CAP</t>
  </si>
  <si>
    <t>delta Eseguito (gestionale) al 30.06 vs Piano ANNO 2019 con variazioni</t>
  </si>
  <si>
    <t>% raggiungimento Piano ANNO 19 con variazioni</t>
  </si>
  <si>
    <t>ESEGUITO NETTO (gestionale) al 30.09.2019</t>
  </si>
  <si>
    <t>=D-A</t>
  </si>
  <si>
    <t>Totale 2019 APPROVATO con variazioni al 30/09</t>
  </si>
  <si>
    <t>ESEGUITO NETTO (contabile) al 30.09.2019</t>
  </si>
  <si>
    <t>PREVISIONE FATTURE DA RICEVERE AL 30.09.2019</t>
  </si>
  <si>
    <t>delta Eseguito (gestionale) al 30.09 vs Piano 2019 al 30.09 con variazioni</t>
  </si>
  <si>
    <t>Delta %</t>
  </si>
  <si>
    <t>delta REVISIONE PREVISIONE A FINIRE ANNO 2019 VS PIANO 2019 CON VARIAZIONI</t>
  </si>
  <si>
    <t>D=B+C</t>
  </si>
  <si>
    <t>% raggiungimento eseguito netto (gestionale) 30.09 vs Piano ANNO 19 al 30.09 con variazioni</t>
  </si>
  <si>
    <t>delta REVISIONE Previsione   vs Previsione a finire 2019</t>
  </si>
  <si>
    <t>= C-B</t>
  </si>
  <si>
    <t>PREVISIONE A FINIRE ANNO 2019 - forecast 1 - luglio</t>
  </si>
  <si>
    <t>REVISIONE PREVISIONE A FINIRE 2019 - forecast 2 - ottobre</t>
  </si>
  <si>
    <t>= C-A</t>
  </si>
  <si>
    <t>Piano di riassetto agglomerato di Truccazzano</t>
  </si>
  <si>
    <t>6978_16</t>
  </si>
  <si>
    <t>6978_18</t>
  </si>
  <si>
    <t>PANTIGLIATE</t>
  </si>
  <si>
    <t>9372_9</t>
  </si>
  <si>
    <t>9372_10</t>
  </si>
  <si>
    <t>ACQ 01-08  VIA DE GASPERI</t>
  </si>
  <si>
    <t>ACQ 01-09 C.SO EUROPA TUNNEL</t>
  </si>
  <si>
    <t>6978_67</t>
  </si>
  <si>
    <t>6978_68</t>
  </si>
  <si>
    <t>6978_20</t>
  </si>
  <si>
    <t>6978_21</t>
  </si>
  <si>
    <t>CERRO AL LAMBRO</t>
  </si>
  <si>
    <t>6978_10</t>
  </si>
  <si>
    <t>Restauro Serbatoio Pensile Liscate via San Giorgio</t>
  </si>
  <si>
    <t>5708_3</t>
  </si>
  <si>
    <t>Lavori vari dep. di Bareggio</t>
  </si>
  <si>
    <t>Piano di riassetto agglomerato di Rozzano</t>
  </si>
  <si>
    <t>Piano di Riassetto Agglomerato di Gaggiano</t>
  </si>
  <si>
    <t>5734_2</t>
  </si>
  <si>
    <t>6978_34</t>
  </si>
  <si>
    <t>6978_46</t>
  </si>
  <si>
    <t>Piano di Riassetto Agglomerato di Canegrate</t>
  </si>
  <si>
    <t>Piano di Riassetto Agglomerato di San Colombano al Lambro</t>
  </si>
  <si>
    <t>Interventi di alleggerimento su rete fognaria di Bollate - Sottopasso Novate-Bollate</t>
  </si>
  <si>
    <t>9372_4</t>
  </si>
  <si>
    <t>INTERF 3 FOG NON CENSUITA CSO EUROPA TUNNEL</t>
  </si>
  <si>
    <t>9291_1</t>
  </si>
  <si>
    <t>5707_2</t>
  </si>
  <si>
    <t>6978_22</t>
  </si>
  <si>
    <t>6978_23</t>
  </si>
  <si>
    <t>RESCALDINA</t>
  </si>
  <si>
    <t>5739_62</t>
  </si>
  <si>
    <t>Pozzo di prima falda per uso area a verde nel comune di Magnago</t>
  </si>
  <si>
    <t>acquisto nuova autogru</t>
  </si>
  <si>
    <t>5733_1</t>
  </si>
  <si>
    <t>Opere di adeguamento IDA Trezzano SN</t>
  </si>
  <si>
    <t>5691_5</t>
  </si>
  <si>
    <t>ispessimento fanghi Bresso</t>
  </si>
  <si>
    <t>6978_24</t>
  </si>
  <si>
    <t>restauro serbatoio pensile pero</t>
  </si>
  <si>
    <t>6978_25</t>
  </si>
  <si>
    <t>restauro serbatoio pensile pogliano milanese</t>
  </si>
  <si>
    <t>6978_51</t>
  </si>
  <si>
    <t>restauro serbatoio pensile bellinzago lombardo</t>
  </si>
  <si>
    <t>6978_35</t>
  </si>
  <si>
    <t>6978_52</t>
  </si>
  <si>
    <t>restauro serbatoio pensile trezzano sul naviglio</t>
  </si>
  <si>
    <t>restauro serbatoio pensile Cassinetta di Lugagnano</t>
  </si>
  <si>
    <t>9047_SESTO</t>
  </si>
  <si>
    <t>6985_ALL_NEW</t>
  </si>
  <si>
    <t>002AMI_lab</t>
  </si>
  <si>
    <t xml:space="preserve">Laboratorio - macchinari - drinking water directive </t>
  </si>
  <si>
    <t>NEW WEB SITE AND APP</t>
  </si>
  <si>
    <t>Workforce management &amp; Asset Management</t>
  </si>
  <si>
    <t>9104_7</t>
  </si>
  <si>
    <t>9104_8</t>
  </si>
  <si>
    <t>Laboratorio - macchinari acque potabili - parametrica manutenzione straordinaria  e rinnovo</t>
  </si>
  <si>
    <t xml:space="preserve">Laboratorio - macchinari  per acque reflue Sanitation Safety Plan, Microinquinanti e Regolamento Europeo fertilizzanti organici </t>
  </si>
  <si>
    <t>Laboratorio - macchinari acque reflue- parametrica manutenzione straordinaria  e rinnovo</t>
  </si>
  <si>
    <t>Implementazione Sanitation Safety Plan</t>
  </si>
  <si>
    <t>9104_sito</t>
  </si>
  <si>
    <t>ok</t>
  </si>
  <si>
    <t>Total Automation</t>
  </si>
  <si>
    <t>Revamping impianti elettrici Pero</t>
  </si>
  <si>
    <t>Revamping impianti elettrici Turbigo</t>
  </si>
  <si>
    <t>Revamping impianti elettrici Abbiategrasso</t>
  </si>
  <si>
    <t>Miglioramento affidabilità alimentazioni impianti (GE)</t>
  </si>
  <si>
    <t>sostituzione autogru Astra</t>
  </si>
  <si>
    <t>sostituzione autogru Volvo Amici</t>
  </si>
  <si>
    <t>ampliamento palazzina servizi, parcheggio e box carrello dep. di Assago</t>
  </si>
  <si>
    <t>Pozzi per area a verde, uso industriale e pompe di calore (valorizzazione acqua non potabile)</t>
  </si>
  <si>
    <t>6969_SIC</t>
  </si>
  <si>
    <t>6985_A</t>
  </si>
  <si>
    <t>6985_H</t>
  </si>
  <si>
    <t>6985_C</t>
  </si>
  <si>
    <t>6985_D</t>
  </si>
  <si>
    <t>6985_E</t>
  </si>
  <si>
    <t>6985_F</t>
  </si>
  <si>
    <t>6985_G</t>
  </si>
  <si>
    <t>6985_B</t>
  </si>
  <si>
    <t>6985_CAD</t>
  </si>
  <si>
    <t>6969_B</t>
  </si>
  <si>
    <t>Sicurezza Vasche volano</t>
  </si>
  <si>
    <t xml:space="preserve">Cuggiono Via villoresi - rifacimento rete tubazione vetusta </t>
  </si>
  <si>
    <t xml:space="preserve">Novate Milanese via dell'artigianato-Rifacimento rete </t>
  </si>
  <si>
    <t>Cusano Milanino Via Manzoni - Rifacimento rete</t>
  </si>
  <si>
    <t xml:space="preserve">Bollate Via per Novate - rifacimento rete vetusta </t>
  </si>
  <si>
    <t>Rozzano via degli oleandri - rifacimento tratto di rete vetusto</t>
  </si>
  <si>
    <t>Rozzano via Monte Amiata- Rifacimento rete tubazione vetusta</t>
  </si>
  <si>
    <t>Trezzo d'Adda via micca-Disconnessione rete fognaria e variazione recapito</t>
  </si>
  <si>
    <t>Rifacimento e/o sostituzione di manufatti delle reti bianche esistenti</t>
  </si>
  <si>
    <t>Riparazione caditoie per manutenzione straordinaria</t>
  </si>
  <si>
    <t>CUGGIONO</t>
  </si>
  <si>
    <t>Chiusura capannone stoccaggio fanghi e aspirazione locale con collettamento aria a scrubber</t>
  </si>
  <si>
    <t>Manutenzione straordinaria carriponte dissabbiatura/primari</t>
  </si>
  <si>
    <t>Modifica sistema distrubuzione fanghi disidratati</t>
  </si>
  <si>
    <t>Revamping impianto opere elettromeccaniche</t>
  </si>
  <si>
    <t>Disidratazione fanghi (scorta attiva)</t>
  </si>
  <si>
    <t>Manutenzione a tutti moduli biofor C+N e terziario</t>
  </si>
  <si>
    <t>Sostituzione classificatori sabbie linea 1</t>
  </si>
  <si>
    <t>Sostituzione delle N.2 centrifughe (o di una da 2000/Kg/h &gt; valutare)</t>
  </si>
  <si>
    <t>Insonorizzazioni (porte/prese aria), condizionamento locali quadri</t>
  </si>
  <si>
    <t>Pompa di calore e annessi per riscaldamento fanghi</t>
  </si>
  <si>
    <t>Sostituzione centrifuga</t>
  </si>
  <si>
    <t>Manutenzione digestore (piping e valvole)</t>
  </si>
  <si>
    <t>rifacimento piattelli e piping linea tradizionale +setti separatori nitro denitro</t>
  </si>
  <si>
    <t>rifacimento comparto grigliatura (grossolana + fine su entrambe le linee)</t>
  </si>
  <si>
    <t>acquisto nuovo sistema di trasporto e compattazione vaglio</t>
  </si>
  <si>
    <t>potenziamento stoccaggio reagenti (soluzione carboniosa e cloruro di alluminio)</t>
  </si>
  <si>
    <t>rifacimento piping fognatura interna</t>
  </si>
  <si>
    <t>sostituzione griglia grossolana e compattatore</t>
  </si>
  <si>
    <t>9047_A</t>
  </si>
  <si>
    <t>9047_B</t>
  </si>
  <si>
    <t>9047_C</t>
  </si>
  <si>
    <t>9047_D</t>
  </si>
  <si>
    <t>9047_E</t>
  </si>
  <si>
    <t>9047_F</t>
  </si>
  <si>
    <t>9047_G</t>
  </si>
  <si>
    <t>9047_H</t>
  </si>
  <si>
    <t>9047_I</t>
  </si>
  <si>
    <t>9047_L</t>
  </si>
  <si>
    <t>9047_M</t>
  </si>
  <si>
    <t>9047_N</t>
  </si>
  <si>
    <t>9047_O</t>
  </si>
  <si>
    <t>9047_P</t>
  </si>
  <si>
    <t>9288_A</t>
  </si>
  <si>
    <t>9288_B</t>
  </si>
  <si>
    <t>9288_C</t>
  </si>
  <si>
    <t>9288_D</t>
  </si>
  <si>
    <t>9288_F</t>
  </si>
  <si>
    <t>9288_H</t>
  </si>
  <si>
    <t>9288_I</t>
  </si>
  <si>
    <t>9288_L</t>
  </si>
  <si>
    <t>9288_M</t>
  </si>
  <si>
    <t>9288_N</t>
  </si>
  <si>
    <t>9288_O</t>
  </si>
  <si>
    <t>9047_M5</t>
  </si>
  <si>
    <t>6978_36</t>
  </si>
  <si>
    <t>6978_70</t>
  </si>
  <si>
    <t>restauro serbatoio pensile masate</t>
  </si>
  <si>
    <t xml:space="preserve">sviluppo filiera biometano a matrici organiche (Kyoto) </t>
  </si>
  <si>
    <t>6969_6</t>
  </si>
  <si>
    <t>VITTUONE - ADEGUAMENTO VASCA VOLANO ARLUNO</t>
  </si>
  <si>
    <t>5734_3</t>
  </si>
  <si>
    <t>6654_2</t>
  </si>
  <si>
    <t>6654_3</t>
  </si>
  <si>
    <t>6663_3</t>
  </si>
  <si>
    <t>7120_6</t>
  </si>
  <si>
    <t>7120_7</t>
  </si>
  <si>
    <t>6969_4-2</t>
  </si>
  <si>
    <t>9395_1</t>
  </si>
  <si>
    <t>9028_AMI</t>
  </si>
  <si>
    <t>9293_NEW</t>
  </si>
  <si>
    <t>6960_15-3</t>
  </si>
  <si>
    <t>Potenziamento rete fognaria vie varie</t>
  </si>
  <si>
    <t>TOMBINATURA CANALE DERIVATORE DI MAGENTA</t>
  </si>
  <si>
    <t xml:space="preserve">Realizzazione vasca disperdente </t>
  </si>
  <si>
    <t>Realizzazione VPP finalizzata a regolarizzare lo sfioratore a valle della rete comunale di Novate Milanese</t>
  </si>
  <si>
    <t>Rifacimento collettore Liscate - LOTTO 2</t>
  </si>
  <si>
    <t>Risanamento collettore Liscate-Vignate</t>
  </si>
  <si>
    <t>Realizzazione di vasca di prima pioggia e disperdente finalizzata all'adeguamento della rete fognaria comunale al RR 06/19</t>
  </si>
  <si>
    <t>Alleggerimento rete fognaria Via Modigliani</t>
  </si>
  <si>
    <t>Nuova SS a servizio della Via Buonarroti</t>
  </si>
  <si>
    <t>Manutenzione straordinaria rete fognaria varie vie Cassinetta di Lugagnano</t>
  </si>
  <si>
    <t>Manutenzione straordinaria rete fognaria Via Gramsci ed altre</t>
  </si>
  <si>
    <t>Relining rete fognaria Via Sabotino ed altre</t>
  </si>
  <si>
    <t>Opere di alleggerimento della rete fognaria della frazione San Lorenzo di Parabiago</t>
  </si>
  <si>
    <t>Parametrica Amiacque per manutenzione sfiori e stazioni di sollevamento</t>
  </si>
  <si>
    <t>Parametrica rifacimento reti</t>
  </si>
  <si>
    <t>Alleggerimento rete fognaria del comune di Trezzo sull'Adda</t>
  </si>
  <si>
    <t>9507_2</t>
  </si>
  <si>
    <t>9507_3</t>
  </si>
  <si>
    <t>CINISELLO BALSAMO_Sostituzione reti in vie varie</t>
  </si>
  <si>
    <t>9507_1</t>
  </si>
  <si>
    <t>9392_4</t>
  </si>
  <si>
    <t>9392_5</t>
  </si>
  <si>
    <t>9046_7</t>
  </si>
  <si>
    <t>9113_15</t>
  </si>
  <si>
    <t>6948_27</t>
  </si>
  <si>
    <t>9291_2</t>
  </si>
  <si>
    <t>9297_3</t>
  </si>
  <si>
    <t>9396_1</t>
  </si>
  <si>
    <t>9396_2</t>
  </si>
  <si>
    <t>6948_25</t>
  </si>
  <si>
    <t>6948_26</t>
  </si>
  <si>
    <t>9619_1</t>
  </si>
  <si>
    <t>9619_2</t>
  </si>
  <si>
    <t>9619_3</t>
  </si>
  <si>
    <t>9619_4</t>
  </si>
  <si>
    <t>9619_5</t>
  </si>
  <si>
    <t>9619_6</t>
  </si>
  <si>
    <t>6978_11A_bis</t>
  </si>
  <si>
    <t>Sostituzioni reti acquedottistiche per perdite - parametrica</t>
  </si>
  <si>
    <t>Nerviano_Sostituzione reti in vie varie</t>
  </si>
  <si>
    <t>Interventi relaining reti acquedottistiche - parametrica</t>
  </si>
  <si>
    <t>Sesto San Giovanni_Sostituzione reti in fibrocemento vie varie - Lotto 2</t>
  </si>
  <si>
    <t>Melegnano_Sostituzione reti in fibrocemento vie varie - Lotto 2</t>
  </si>
  <si>
    <t>Interconnessione rete idrica Pozzuolo M. (Frazione di Albignano) - Truccazzano (Fraz. Trecelle) COMPLETAMENTO</t>
  </si>
  <si>
    <t>Interconnessione rete Idrica Lacchiarella - Zibido San Giacomo</t>
  </si>
  <si>
    <t>Completamento risoluzione interferenza acquedottistica in via IV novembre in Bollate  - scheda 1 ( Serravalle)</t>
  </si>
  <si>
    <t>Risoluzione interferenza A1</t>
  </si>
  <si>
    <t>Risoluzione interferenza IV corsia dinamica A4 Novate Milanese Ai 09-021</t>
  </si>
  <si>
    <t>Adeguamento e revamping depuratore di Cisliano</t>
  </si>
  <si>
    <t>Grigliatura e impermeabilizzazione by-pass depuratore di Truccazzano</t>
  </si>
  <si>
    <t>Cassano d'Adda - Intervento di adeguamento e potenziamento depuratore</t>
  </si>
  <si>
    <t>Interventi di manutenzione straordinaria e adeguamento dell'impianto di depurazione di Pero: disinfenzione con acido peracetico</t>
  </si>
  <si>
    <t>Parametrica vasche volano a testa impianto e/o interventi alternativi secondo RR n. 6 e linee guide</t>
  </si>
  <si>
    <t>sistemazione rete fognaria depuratore di Sesto San Giovanni</t>
  </si>
  <si>
    <t>sistemazione rete aria biofor depuratore di Sesto San Giovanni</t>
  </si>
  <si>
    <t>Parametrica interventi manutenzione straordinaria e adeguamento normativo depuratori</t>
  </si>
  <si>
    <t>Parametrica nuovi pozzi ed impianti potabili</t>
  </si>
  <si>
    <t>Vasca a testa impianto San Colombano</t>
  </si>
  <si>
    <t>Vasca a testa impianto Peschiera B.</t>
  </si>
  <si>
    <t>Vasca a testa impianto Sesto San Giovanni</t>
  </si>
  <si>
    <t>Vasca a testa impianto Assago</t>
  </si>
  <si>
    <t>Vasca a testa impianto Bareggio</t>
  </si>
  <si>
    <t>Vasca a testa impianto Bresso</t>
  </si>
  <si>
    <t>Nuovi pozzi a servizio della centrale di San Colombano</t>
  </si>
  <si>
    <t>Nerviano</t>
  </si>
  <si>
    <t>Lavori di realizzazione nuovo pozzo doppia colonna, impianto di sollevamento e impianto di trattamento in comune di Sest</t>
  </si>
  <si>
    <t>5739_63</t>
  </si>
  <si>
    <t>5739_64</t>
  </si>
  <si>
    <t>Nuovo pozzo prima falda in Corbetta</t>
  </si>
  <si>
    <t>CORBETTA</t>
  </si>
  <si>
    <t>9288_E_NEW</t>
  </si>
  <si>
    <t xml:space="preserve">Interventi di rifacimento reti acquedottistiche - parte 2 </t>
  </si>
  <si>
    <t>9404_RB</t>
  </si>
  <si>
    <t>6960_1</t>
  </si>
  <si>
    <t>6960_8/2</t>
  </si>
  <si>
    <t>adeguamento reti fognarie varie vie e collettamento reflui ex roggia Pobbiera al depuratore di Assago</t>
  </si>
  <si>
    <t>ROZZANO_Relining strutturale rete acquedotto Viale Isonzo</t>
  </si>
  <si>
    <t>realizzazione nuovo pozzo a San Giuliano Milanese loc. Civesio</t>
  </si>
  <si>
    <t>Lavori di adeguamento scarichi in roggia presso le frazioni di Moirago e Badile</t>
  </si>
  <si>
    <t>BOFFALORA SOPRA TICINO</t>
  </si>
  <si>
    <t>SAN VITTORE OLONA</t>
  </si>
  <si>
    <t>MAGENTA</t>
  </si>
  <si>
    <t>LOCATE TRIULZI</t>
  </si>
  <si>
    <t>MELZO</t>
  </si>
  <si>
    <t>MEDIGLIA</t>
  </si>
  <si>
    <t>NERVIANO</t>
  </si>
  <si>
    <t>Manutenzione straordinaria rete fognaria Cascina Selmo</t>
  </si>
  <si>
    <t>6978_69</t>
  </si>
  <si>
    <t>6978_53</t>
  </si>
  <si>
    <t>6978_55</t>
  </si>
  <si>
    <t>BASIANO</t>
  </si>
  <si>
    <t>CASSINA DE' PECCHI</t>
  </si>
  <si>
    <t>9293_13</t>
  </si>
  <si>
    <t>5652_2</t>
  </si>
  <si>
    <t>Interventi di potenziamento impianti di potabilizzazione</t>
  </si>
  <si>
    <t>Nuove estensioni rete fognaria (allacci)</t>
  </si>
  <si>
    <t>TREZZO SULL'ADDA</t>
  </si>
  <si>
    <t>Conversione della sezione di digestione dei fanghi dell’impianto di Melegnano da anaerobica ad aerobica</t>
  </si>
  <si>
    <t>Interventi di demolizione infrastrutture obsolete con riqualificazione e costruzione</t>
  </si>
  <si>
    <t>Interventi straordinari sul by-pass a valle sedimentazione primaria depuratore di Robecco - Prescrizione ARPA</t>
  </si>
  <si>
    <t>Interventi di manutenzione straordinaria locale grigliatura presso impianto di depurazione di Pero</t>
  </si>
  <si>
    <t>Interventi reti fognarie comuni Ambito Milano</t>
  </si>
  <si>
    <t>MVV - Interventi di manutenzione straordiaria vasche volano funzionali all'esercizio/sviluppo progetti di ristutturazion</t>
  </si>
  <si>
    <t>Studio pilota e sviluppo inf. invarianza</t>
  </si>
  <si>
    <t>Borghetto Lodigiano località Casoni nuova centrale a servizio di San Colombano al Lambro</t>
  </si>
  <si>
    <t>Demolizione parziale sebatoio pensile con mantenimento locale di base - Via Vittorio Veneto</t>
  </si>
  <si>
    <t>Nuovo restauro serbatoio pensile</t>
  </si>
  <si>
    <t>Nuovo Restauro serbatoio pensuile</t>
  </si>
  <si>
    <t>restauro serbatoio pensile magnago</t>
  </si>
  <si>
    <t>restauro serbatoio pensile morimondo</t>
  </si>
  <si>
    <t>indagini serbatoio pensile Rescaldina</t>
  </si>
  <si>
    <t>indagini serbatoio pensile assago</t>
  </si>
  <si>
    <t>restauro serbatoio pensile albairate</t>
  </si>
  <si>
    <t>restauro serbatoio pensile</t>
  </si>
  <si>
    <t>restauro serbatoio pensile cerro al lambro</t>
  </si>
  <si>
    <t>restauro serbatoio pensile garbagnate milanese</t>
  </si>
  <si>
    <t xml:space="preserve">case dell'acqua </t>
  </si>
  <si>
    <t>Interventi straordinari di pulizia delle vasche volano Amiacque</t>
  </si>
  <si>
    <t>Amiacque Fog - interventi straordinari di manutenzione delle reti fognarie</t>
  </si>
  <si>
    <t>Interconessione - Cambiago-Masate</t>
  </si>
  <si>
    <t>manutenzione straordinaria Security impianti</t>
  </si>
  <si>
    <t>Manutenzione palazzine depuratori Intercompany CAP</t>
  </si>
  <si>
    <t>Piano Potenziamento Servizio Fognatura - Comuni vari</t>
  </si>
  <si>
    <t>risoluzione interferenza 3' binario linea in comune di Cormano</t>
  </si>
  <si>
    <t>TombinaturaRoggia Corio - Assago (MI)  - regolarizzazione sfioratore</t>
  </si>
  <si>
    <t>Aggiornamento analisi energetiche</t>
  </si>
  <si>
    <t>Commesa di sicurezza su proprietà  CAP Holding - sedi e unità  operative (depuratori e acquedotti, magazzini)</t>
  </si>
  <si>
    <t>LOMRJD087/MI - Com. di Tr. Rosa - Sist. reti fognarie e regolarizz. scarichi area art. + 6660_2  int.n.7 di fog. scolmatore Via</t>
  </si>
  <si>
    <t>Dismissione del depuratore Cascina Rosa Gaggiano con collettamento al depuratore di Zelo Surrigone</t>
  </si>
  <si>
    <t>Dismissione del depuratore Vigano Gaggiano con collettamento al depuratore di Binasco</t>
  </si>
  <si>
    <t>Dismissione del depuratore di Dresano con collettamento al depuratore di Melegnano</t>
  </si>
  <si>
    <t>Manutenzione Straordinaria e Revamping Cogenerazioni</t>
  </si>
  <si>
    <t>Altro RQSII</t>
  </si>
  <si>
    <t>Manutenzione straordinaria della sezione di ispessimento dinamico - Pero</t>
  </si>
  <si>
    <t>ATTIVITA' DIVERSE</t>
  </si>
  <si>
    <t>9442_1</t>
  </si>
  <si>
    <t>9619_MB</t>
  </si>
  <si>
    <t>Parametrica vasche volano a testa impianto e/o interventi alternativi secondo RR n. 6 e linee guide agglomerati interambito MB</t>
  </si>
  <si>
    <t>9514_MB</t>
  </si>
  <si>
    <t>Parametrica interventi manutenzione straordinaria e adeguamento normativo depuratori agglomerati interrambito MB</t>
  </si>
  <si>
    <t>9535_B</t>
  </si>
  <si>
    <t>Interventi di revisione, adeguamento e potenziamento del depuratore di Bareggio (MI)</t>
  </si>
  <si>
    <t>Potenziamento impianto Melegnano</t>
  </si>
  <si>
    <t>Revamping bioessiccatore Pero</t>
  </si>
  <si>
    <t>GREEN DEAL</t>
  </si>
  <si>
    <t>analisi</t>
  </si>
  <si>
    <t>6985_8</t>
  </si>
  <si>
    <t>ID TRANSAZIONE</t>
  </si>
  <si>
    <t>DATA GL</t>
  </si>
  <si>
    <t>COMMESSA</t>
  </si>
  <si>
    <t>tipo</t>
  </si>
  <si>
    <t>tipologia</t>
  </si>
  <si>
    <t>interproject</t>
  </si>
  <si>
    <t>commessa interproject</t>
  </si>
  <si>
    <t>comm rif.</t>
  </si>
  <si>
    <t>comm rif 2</t>
  </si>
  <si>
    <t>TASK</t>
  </si>
  <si>
    <t>TIPO SPESA</t>
  </si>
  <si>
    <t>DATA SPESA</t>
  </si>
  <si>
    <t>DIPENDENTE</t>
  </si>
  <si>
    <t>FORNITORE</t>
  </si>
  <si>
    <t>ORDINE</t>
  </si>
  <si>
    <t>QUANTITA</t>
  </si>
  <si>
    <t>COSTO</t>
  </si>
  <si>
    <t>COSTO PIENO</t>
  </si>
  <si>
    <t>COMMENTO</t>
  </si>
  <si>
    <t>ORGANIZZAZIONE</t>
  </si>
  <si>
    <t>ORIGINE</t>
  </si>
  <si>
    <t>CAPITALIZZABILE</t>
  </si>
  <si>
    <t>IMPIANTO</t>
  </si>
  <si>
    <t>P18F6985_8</t>
  </si>
  <si>
    <t>CONTRACT</t>
  </si>
  <si>
    <t>MTSP</t>
  </si>
  <si>
    <t>Y</t>
  </si>
  <si>
    <t>a.7</t>
  </si>
  <si>
    <t>Ore</t>
  </si>
  <si>
    <t>SIRONI, GIANGALEAZZO</t>
  </si>
  <si>
    <t>1.92</t>
  </si>
  <si>
    <t>Gestione programmazione intervento con Artifoni</t>
  </si>
  <si>
    <t>Amiacque</t>
  </si>
  <si>
    <t>ORE</t>
  </si>
  <si>
    <t>6978_72</t>
  </si>
  <si>
    <t>6978_26</t>
  </si>
  <si>
    <t>default_cap</t>
  </si>
  <si>
    <t>9507_4</t>
  </si>
  <si>
    <t>TIPOLOGIA</t>
  </si>
  <si>
    <t>COMMESSA  RIF</t>
  </si>
  <si>
    <t>COMMESSA RIF LEZZI</t>
  </si>
  <si>
    <t>CAPITAL</t>
  </si>
  <si>
    <t>c.2</t>
  </si>
  <si>
    <t>Ore DTPR</t>
  </si>
  <si>
    <t>CONTE, CATERINA</t>
  </si>
  <si>
    <t>7.7</t>
  </si>
  <si>
    <t>CAP Holding</t>
  </si>
  <si>
    <t xml:space="preserve">Y </t>
  </si>
  <si>
    <t>DI MARTINO, RAFFAELA</t>
  </si>
  <si>
    <t>b.1</t>
  </si>
  <si>
    <t>PINTABONA, MARCO</t>
  </si>
  <si>
    <t>3.85</t>
  </si>
  <si>
    <t>c.1</t>
  </si>
  <si>
    <t>Forniture e servizi</t>
  </si>
  <si>
    <t xml:space="preserve">COMUNE DI CINISELLO BALSAMO </t>
  </si>
  <si>
    <t>Forniture e servizi beni in concessione</t>
  </si>
  <si>
    <t>RICEZIONI PO</t>
  </si>
  <si>
    <t>160.32</t>
  </si>
  <si>
    <t>demolizione parziale serbatoio pensile pozzo d'adda s.elisabetta</t>
  </si>
  <si>
    <t>restauro serbatoio pensile canegrate</t>
  </si>
  <si>
    <t>6978_71</t>
  </si>
  <si>
    <t>6978_47_</t>
  </si>
  <si>
    <t>restauro serbatoio pensile noviglio</t>
  </si>
  <si>
    <t>NOVIGLIO</t>
  </si>
  <si>
    <t>Restauro serbatoio pensile Vernate (MI) Via Einaudi</t>
  </si>
  <si>
    <t>6978_37</t>
  </si>
  <si>
    <t>restauro serbatoio pensile abbiategrasso</t>
  </si>
  <si>
    <t>6978_76</t>
  </si>
  <si>
    <t>6978_75</t>
  </si>
  <si>
    <t>6978_73</t>
  </si>
  <si>
    <t>Restauro serbatoio pensile Locate Triulzi (MI) Piazza Gramsci</t>
  </si>
  <si>
    <t>Demolizione totale serbatoio pensile Lainate (MI) V.le Rimembranze c/o Municipio</t>
  </si>
  <si>
    <t>Restauro serbatoio pensile Cassano d'Adda (MI) Via Alzaia Nav. Mart.</t>
  </si>
  <si>
    <t>6978_27</t>
  </si>
  <si>
    <t>6978_28</t>
  </si>
  <si>
    <t>Restauro serbatoio pensile Rodano (MI) via Silvio Pellico</t>
  </si>
  <si>
    <t>Demolizione serbatoio pensile Rosate (MI) via Rimembranze</t>
  </si>
  <si>
    <t>ROSATE</t>
  </si>
  <si>
    <t>6978_41</t>
  </si>
  <si>
    <t>6978_43</t>
  </si>
  <si>
    <t>6978_44</t>
  </si>
  <si>
    <t>6978_45</t>
  </si>
  <si>
    <t>6978_79</t>
  </si>
  <si>
    <t>6978_80</t>
  </si>
  <si>
    <t>6978_81</t>
  </si>
  <si>
    <t>6978_82</t>
  </si>
  <si>
    <t>6978_83</t>
  </si>
  <si>
    <t>6978_48</t>
  </si>
  <si>
    <t>6978_49</t>
  </si>
  <si>
    <t>6978_78</t>
  </si>
  <si>
    <t>6978_77</t>
  </si>
  <si>
    <t>6978_66</t>
  </si>
  <si>
    <t>6978_65</t>
  </si>
  <si>
    <t>6978_60</t>
  </si>
  <si>
    <t>6978_62</t>
  </si>
  <si>
    <t>6978_63</t>
  </si>
  <si>
    <t>6978_64</t>
  </si>
  <si>
    <t>6978_29</t>
  </si>
  <si>
    <t>6978_30</t>
  </si>
  <si>
    <t>6978_31</t>
  </si>
  <si>
    <t>6978_39</t>
  </si>
  <si>
    <t>6978_42</t>
  </si>
  <si>
    <t>6978_38</t>
  </si>
  <si>
    <t>6978_40</t>
  </si>
  <si>
    <t>6978_85</t>
  </si>
  <si>
    <t>6978_61</t>
  </si>
  <si>
    <t>6978_59</t>
  </si>
  <si>
    <t>6978_58</t>
  </si>
  <si>
    <t>6978_56</t>
  </si>
  <si>
    <t>6978_57</t>
  </si>
  <si>
    <t>6978_84</t>
  </si>
  <si>
    <t>serbatoio pensile San Giuliano Milanese (MI) Piazza della Vittoria</t>
  </si>
  <si>
    <t>serbatoio pensile Sedriano (MI) Via Papa Giovanni XXIII (Via Mattei ang. Via Meda)</t>
  </si>
  <si>
    <t>Restauro serbatoio pensile Sesto San Giovanni (MI) Via Cairoli</t>
  </si>
  <si>
    <t>Restauro serbatoio pensile Settala (MI) Località Premenugo</t>
  </si>
  <si>
    <t>Restauro serbatoio pensile Nerviano (MI) Via Chinotto</t>
  </si>
  <si>
    <t>Restauro serbatoio pensile Novate Milanese (MI) Via Manzoni</t>
  </si>
  <si>
    <t>Restauro serbatoio pensile Paderno Dugnano (MI) Via Galli</t>
  </si>
  <si>
    <t>Demolizione parziale serbatoio pensile Paderno Dugnano Via S.Michele del Carso</t>
  </si>
  <si>
    <t xml:space="preserve">Demolizione parziale serbatoio pensile </t>
  </si>
  <si>
    <t>Demolizione serbatoio pensile Castellanza (VA) Via Sanguinola</t>
  </si>
  <si>
    <t>Demolizione serbatoio pensile Gorgonzola (MI) Via Buonarroti</t>
  </si>
  <si>
    <t>Demolizione parziale serbatoio pensile Mesero (MI) c/o Municipio</t>
  </si>
  <si>
    <t>serbatoio pensile Castellanza (VA) Via Luigi Pomini</t>
  </si>
  <si>
    <t>Restauro serbatoio pensile Castellanza (VA) Via del Pozzo</t>
  </si>
  <si>
    <t>Demolizione parziale serbatoio pensile Cerro Maggiore (MI) Via Cappuccini</t>
  </si>
  <si>
    <t>Demolizione parziale serbatoio pensile Cisliano (MI) Via Rimembranze</t>
  </si>
  <si>
    <t>Demolizione parziale serbatoio pensile Gessate (MI) Via Pace</t>
  </si>
  <si>
    <t>Restauro serbatoio pensile Lainate (MI) Circonvallazione Nord Loc. Caronasca</t>
  </si>
  <si>
    <t>Demolizione parziale serbatoio pensile Rozzano (MI) Via Fratelli Maggi</t>
  </si>
  <si>
    <t>Restauro serbatoio pensile San Giorgio su Legnano (MI) Via Restelli</t>
  </si>
  <si>
    <t>Restauro serbatoio pensile Buscate (MI) Piazza Baracca</t>
  </si>
  <si>
    <t>Restauro serbatoio pensile Vizzolo Predabissi (MI) Villaggio Sarmazzano</t>
  </si>
  <si>
    <t>Restauro serbatoio pensile San Zenone al Lambro (MI) Via Ada Negri</t>
  </si>
  <si>
    <t>Restauro serbatoio pensile Tribiano (MI) c/o Municipio</t>
  </si>
  <si>
    <t>Demolizione serbatoio pensile Bernate Ticino (MI) Via Roma</t>
  </si>
  <si>
    <t>Restauro serbatoio pensile Cambiago (MI) Via delle Industrie</t>
  </si>
  <si>
    <t>Demolizione parziale serbatoio pensile Cesano Boscone (MI) Via Kennedy</t>
  </si>
  <si>
    <t>Restauro serbatoio pensile Casarile (MI) Viale Puccini</t>
  </si>
  <si>
    <t>Restauro serbatoio pensile Busto Garolfo (MI) Piazza Cavour</t>
  </si>
  <si>
    <t>Demolizione parziale serbatoio pensile Binasco (MI) via Martiri di Merlate</t>
  </si>
  <si>
    <t>Manutenzione straordinaria serbatoio pensile Boffalora sopra Ticino</t>
  </si>
  <si>
    <t>Restauro serbatoio pensile Cavenago di Brianza Via Miles</t>
  </si>
  <si>
    <t>GESSATE</t>
  </si>
  <si>
    <t>SAN GIORGIO SU LEGNANO</t>
  </si>
  <si>
    <t>TRIBIANO</t>
  </si>
  <si>
    <t>CAVENAGO DI BRIANZA</t>
  </si>
  <si>
    <t>6984_M2_INSACC</t>
  </si>
  <si>
    <t>5739_66</t>
  </si>
  <si>
    <t>Pozzo prima falda Cusago</t>
  </si>
  <si>
    <t>9293_15</t>
  </si>
  <si>
    <t>Manutenzione straordinaria rete fognaria di Melzo, vie varie</t>
  </si>
  <si>
    <t>6948_28</t>
  </si>
  <si>
    <t>Ripristino Digestore Sesto SG</t>
  </si>
  <si>
    <t>SETTIMO MILANESE</t>
  </si>
  <si>
    <t>9291_3</t>
  </si>
  <si>
    <t>Potenziamento biologico Truccazzano</t>
  </si>
  <si>
    <t>9544_1</t>
  </si>
  <si>
    <t>MSD impianto potabile Carpiano via Francolino</t>
  </si>
  <si>
    <t>9019_CW</t>
  </si>
  <si>
    <t>Sviluppo progetto  coworking</t>
  </si>
  <si>
    <t>DEPURATORE ABBIATEGRASSO</t>
  </si>
  <si>
    <t>DEPURATORE ASSAGO</t>
  </si>
  <si>
    <t>DEPURATORE BAREGGIO</t>
  </si>
  <si>
    <t>DEPURATORE BRESSO</t>
  </si>
  <si>
    <t>DEPURATORE CASSANO D'ADDA</t>
  </si>
  <si>
    <t>DEPURATORE MELEGNANO</t>
  </si>
  <si>
    <t>DEPURATORE BASIGLIO</t>
  </si>
  <si>
    <t>DEPURATORE BESATE</t>
  </si>
  <si>
    <t>DEPURATORE BINASCO</t>
  </si>
  <si>
    <t>DEPURATORE CALVIGNASCO</t>
  </si>
  <si>
    <t>DEPURATORE CANEGRATE</t>
  </si>
  <si>
    <t>DEPURATORE ROZZANO</t>
  </si>
  <si>
    <t>DEPURATORE GAGGIANO</t>
  </si>
  <si>
    <t>DEPURATORE CISLIANO</t>
  </si>
  <si>
    <t>DEPURATORE PERO</t>
  </si>
  <si>
    <t>DEPURATORE ROBECCO SUL NAVIGLIO</t>
  </si>
  <si>
    <t>DEPURATORE TREZZANO</t>
  </si>
  <si>
    <t>DEPURATORE VAREDO</t>
  </si>
  <si>
    <t>DEPURATORE DRESANO</t>
  </si>
  <si>
    <t>DEPURATORE LACCHIARELLA</t>
  </si>
  <si>
    <t>MARCALLO CON CASONE</t>
  </si>
  <si>
    <t>DEPURATORE MORIMONDO</t>
  </si>
  <si>
    <t>DEPURATORE MOTTA VISCONTI</t>
  </si>
  <si>
    <t>DEPURATORE NOSATE</t>
  </si>
  <si>
    <t>DEPURATORE OZZERO</t>
  </si>
  <si>
    <t>DEPURATORE PARABIAGO</t>
  </si>
  <si>
    <t>DEPURATORE SEGRATE</t>
  </si>
  <si>
    <t>DEPURATORE SESTO SAN GIOVANNI</t>
  </si>
  <si>
    <t>DEPURATORE SETTALA</t>
  </si>
  <si>
    <t>DEPURATORE TURBIGO</t>
  </si>
  <si>
    <t>DEPURATORE VERNATE</t>
  </si>
  <si>
    <t>DEPURATORE ZELO SURRIGONE</t>
  </si>
  <si>
    <t>Nuovo pozzo di prima falda per uso area a verde nel comune di Pogliano Mil.</t>
  </si>
  <si>
    <t>5739_68</t>
  </si>
  <si>
    <t>Pozzo di prima falda Vanzago</t>
  </si>
  <si>
    <t>4542_3</t>
  </si>
  <si>
    <t>9507_9</t>
  </si>
  <si>
    <t>9507_10</t>
  </si>
  <si>
    <t>9027_2-2</t>
  </si>
  <si>
    <t>Sostituzione reti per riduzione perdite in varie vie - Lotto 1</t>
  </si>
  <si>
    <t>Sostituzione reti per riduzione perdite in varie vie - Lotto 2</t>
  </si>
  <si>
    <t>OPERA</t>
  </si>
  <si>
    <t>CENTRALE TREZZO SULL'ADDA</t>
  </si>
  <si>
    <t>9544_5</t>
  </si>
  <si>
    <t>9544_2</t>
  </si>
  <si>
    <t>9544_4</t>
  </si>
  <si>
    <t>Rifacimento gruppo di rilancio in rete in Comune di San Colombano al Lambro</t>
  </si>
  <si>
    <t>Melegnano Monti - Realizzazione presidio di potabilizzazione Fe e Mn</t>
  </si>
  <si>
    <t>Sostituzione rilanci centrale Pozzuolo</t>
  </si>
  <si>
    <t>5739_69</t>
  </si>
  <si>
    <t>5739_70</t>
  </si>
  <si>
    <t>5739_71</t>
  </si>
  <si>
    <t>Pozzo di prima falda Arluno</t>
  </si>
  <si>
    <t>Pozzo di prima falda Melegnano</t>
  </si>
  <si>
    <t>Pozzo di prima falda Pozzuolo Martesana</t>
  </si>
  <si>
    <t>CASOREZZO INVERUNO</t>
  </si>
  <si>
    <t>INZAGO POZZUOLO MARTESANA</t>
  </si>
  <si>
    <t>CENTRALE POZZUOLO MARTESANA</t>
  </si>
  <si>
    <t>9028_3</t>
  </si>
  <si>
    <t>ELIMINAZIONE SCARICHI FOGNARI: NOVATE MILANESE - VIA AMORETTI</t>
  </si>
  <si>
    <t>Sostituzione contatori da anno 2018 ambito MI</t>
  </si>
  <si>
    <t>MSA parametrica Amiacque - Manutenzione straordinaria programmmata - ATO CMM MB</t>
  </si>
  <si>
    <t>MSA parametrica Amiacque - Adeguamento PASC RQTI M1</t>
  </si>
  <si>
    <t>Riqualificazione canale di scarico a cielo aperto a servizio del depuratore di Robecco s/Naviglio</t>
  </si>
  <si>
    <t>Interventi di risanamento e ripristino funzionale collettori impianto Bareggio</t>
  </si>
  <si>
    <t>Realizzazione copertura vasca di accumulo Turbigo</t>
  </si>
  <si>
    <t>Depuratore Rozzano - Interventi di ristrutturazione</t>
  </si>
  <si>
    <t>MSD digestore bonificato S. Giuliano Ovest</t>
  </si>
  <si>
    <t>MSD  Parametrica Amiacque - Manutenzione straordinaria programmmata - impianti depurazione CMM RQTI M6</t>
  </si>
  <si>
    <t>MSD  Parametrica Amiacque -Manutenzione straordinaria programmmata - soffianti e compressori</t>
  </si>
  <si>
    <t>interventi urgenti normalizzazione sfiori</t>
  </si>
  <si>
    <t>Collettore bacino Corsico - prolungamento Supertubo Cesano Boscone/Corsico</t>
  </si>
  <si>
    <t>MSF parametrica Amiacque - Manutenzione straordinaria programmata - ATO CMM</t>
  </si>
  <si>
    <t>MSF parametrica Amiacque - reti fognarie ambito Milano</t>
  </si>
  <si>
    <t>MSFR Parametrica Amiacque 2019 - Interventi manutenzione straordinaria su guasto - ATO CMM</t>
  </si>
  <si>
    <t>Cesano Boscone - realizzazione rete fognaria comunale -  1Â° lotto (rifacimento e/potenziamento delle fognature delle vie</t>
  </si>
  <si>
    <t>Ristrutturazione rete fognaria Corsico, vie Concordia, Mazzini, ecc.</t>
  </si>
  <si>
    <t>Locate Triulzi: interventi di ristrutturazione</t>
  </si>
  <si>
    <t>Riqualificazione area e vasche di spagliamento + opere di manutenzione straordinaria Vanzaghello (modifica dello</t>
  </si>
  <si>
    <t>Interventi vari sedi e sicurezza</t>
  </si>
  <si>
    <t>Efficientamento energetico illuminazione esterna</t>
  </si>
  <si>
    <t>Gaggiano - Adeguamento e potenziamento delle infrastrutture dell'agglomerato</t>
  </si>
  <si>
    <t>Piano di potenziamento servizio fognatura in Comune di Magnago</t>
  </si>
  <si>
    <t>MSDR Parametrica Amiacque - Interventi manutenzione straordinaria a rottura - ATO CMM</t>
  </si>
  <si>
    <t>MSDR Parametrica Amiacque - Interventi manutenzione straordinaria a rottura - ATO CMM CM</t>
  </si>
  <si>
    <t>MSDR Parametrica Amiacque - Interventi manutenzione straordinaria a rottura - ATO CMM MB</t>
  </si>
  <si>
    <t>MSR Parametrica Amiacque - Interventi manutenzione straordinaria programmata prioritÃ  P2 e P3 - ATO CMM MB</t>
  </si>
  <si>
    <t>Impianti Fotovoltaici</t>
  </si>
  <si>
    <t>Sviluppo sistemi di telecontrollo</t>
  </si>
  <si>
    <t>Adeguamento impianti elettrici</t>
  </si>
  <si>
    <t>MSA - Parametrica Amiacque - Manutenzione straordinaria programmata - Centrale Trezzo sull'Adda e dorsali</t>
  </si>
  <si>
    <t>Serbatoio pensile Basiglio via C. Porta</t>
  </si>
  <si>
    <t>Separazione allacciamenti privati e Comunali</t>
  </si>
  <si>
    <t>Interconnessione Gaggiano</t>
  </si>
  <si>
    <t>Rifacimento rete fognaria in vie varie in comune di Bollate con recapito finale alla depurazione</t>
  </si>
  <si>
    <t>MSD  Parametrica Amiacque - Manutenzione straordinaria programmmata - stazioni di sollevamento</t>
  </si>
  <si>
    <t>MSD  Parametrica Amiacque - Manutenzione straordinaria programmmata - abbattimento odori</t>
  </si>
  <si>
    <t>MSD - Manutenzione straordinaria programmata - Impianto di Peschiera Borromeo</t>
  </si>
  <si>
    <t>MSD - Manutenzione straordinaria programmata - Impianto di Pero</t>
  </si>
  <si>
    <t>MSD - Manutenzione straordinaria programmata - Impianto di Cassano d'Adda</t>
  </si>
  <si>
    <t>MSD - Manutenzione straordinaria programmata - Impianto di Truccazzano d'Adda</t>
  </si>
  <si>
    <t>MSF parametrica Amiacque - Normalizzazione allacciamenti</t>
  </si>
  <si>
    <t>Piano di riassetto agglomerato di Parabiago</t>
  </si>
  <si>
    <t>MSF parametrica Amiacque - esecuzione pozzatti ispezione su allacciamenti</t>
  </si>
  <si>
    <t>MSA parametrica Amiacque - perdite idriche RQTI M1</t>
  </si>
  <si>
    <t>MSA parametrica Amiacque - interruzioni servizio RQTI M2</t>
  </si>
  <si>
    <t>MSA parametrica Amiacque - qualitÃ  dell'acqua erogata - RQTI M3</t>
  </si>
  <si>
    <t>MSA - VulnerabilitÃ Â  acquedotti - continuitÃ Â  del servizio - RQTI M2</t>
  </si>
  <si>
    <t>MSA - VulnerabilitÃ Â  acquedotti - qualitÃ Â  dell'acqua erogata - RQTI M3</t>
  </si>
  <si>
    <t>MSAR parametrica Amiacque - Interventi perdite idriche - ATO CMM - RQTI M1</t>
  </si>
  <si>
    <t>MSAR parametrica Amiacque - Interventi continuitÃ Â  del servizio  - ATO CMM -  RQTI M2</t>
  </si>
  <si>
    <t>MSA - Parametrica Amiacque - Manutenzione straordinaria programmata - Centrale Pozzuolo Martesana e dorsali</t>
  </si>
  <si>
    <t>Manutenzioni sedi CAP</t>
  </si>
  <si>
    <t>Intervento volanizzazione Parabiago Via Matteotti</t>
  </si>
  <si>
    <t>Intervento volanizzazione Parabiago Via Foscolo</t>
  </si>
  <si>
    <t>Piano di potenziamento servizio fognatura in Comune in Robecchetto con Induno</t>
  </si>
  <si>
    <t>Interventi di manutenzione straordinaria ed adeguamento agglomerato - Truccazzano</t>
  </si>
  <si>
    <t>restauro serbatoio pensile corbetta</t>
  </si>
  <si>
    <t>demolizione parziale serbatoio pensile cassina de pecchi</t>
  </si>
  <si>
    <t>restauro serbatoio pensile basiano</t>
  </si>
  <si>
    <t>Manutenzione straordinaria biofor imp. Sesto S.G.</t>
  </si>
  <si>
    <t>Progetto ricerva e sviluppo finanziato CE4WE</t>
  </si>
  <si>
    <t>INTERVENTI DI EFFICIENTAMENTO ENERGETICO DEL PROCESSO DEPURATIVO FASE II</t>
  </si>
  <si>
    <t>Sostituzione e/o ricostruzione di macchinari o componenti significativi degli impianti esistenti Vasche + sollevamenti</t>
  </si>
  <si>
    <t>Man.carriponte,sost.imp.elet,lame grassi.Canegrate</t>
  </si>
  <si>
    <t xml:space="preserve">FORNITURA E INSTALLAZIONE NUOVA GRIGLIA FINEÂ  QUARTA </t>
  </si>
  <si>
    <t>Sostituzione n.2 carroponti e sedimentatore finale</t>
  </si>
  <si>
    <t>Sostituzione carroponti dissabbiatura e airlift</t>
  </si>
  <si>
    <t>Fornitura e posa 6Â° filtro rotativo a disco</t>
  </si>
  <si>
    <t>Acquisto n. 6 nuovi bioessicatori Robecco con adegiamento linea trattamenti e adeguamento carosello distribuzione fanghi</t>
  </si>
  <si>
    <t>MSD  Parametrica Amiacque -impianti depurazione CMM - RQTI M5</t>
  </si>
  <si>
    <t>restauro serbatoio pensile Zibido san Giacomo</t>
  </si>
  <si>
    <t>PESCHIERA - Sostituzione reti in vie varie LOTTO 1</t>
  </si>
  <si>
    <t>PESCHIERA - Sostituzione reti in vie varie LOTTO 2</t>
  </si>
  <si>
    <t>San Colombano al Lambro - Ristrutturazione rete fognaria finalizzata alla riduzione acque parassite</t>
  </si>
  <si>
    <t>Piano di potenziamento servizio fognatura in Comune di Marcallo con Casone</t>
  </si>
  <si>
    <t>Parametrica interventi da Piano di Riassetto di cui al RR 06/19</t>
  </si>
  <si>
    <t>Parametrica interventi da Piano di Riassetto di cui al RR 06/19 agglomerati interambito</t>
  </si>
  <si>
    <t>Piano di Potenziamento Servizio Fognatura - proseguimento PPSF</t>
  </si>
  <si>
    <t>Impianti fotovoltaici - Fase 2</t>
  </si>
  <si>
    <t xml:space="preserve"> Cibersecurity</t>
  </si>
  <si>
    <t xml:space="preserve"> Smartworking</t>
  </si>
  <si>
    <t>Restauro serbatoio pensile Motta Visconti (MI) LocalitÃ Â  Torre San Rocco</t>
  </si>
  <si>
    <t>Insacchettarice per emergenze idriche - RQTI M2</t>
  </si>
  <si>
    <t>Manutenzione straordinaria stazione di sollevamento Quinto De Stampi</t>
  </si>
  <si>
    <t>Piano di potenziamento servizio fognatura in Comune di Arconate</t>
  </si>
  <si>
    <t>Piano di riassetto ex. 9534 Seveso Sud</t>
  </si>
  <si>
    <t>Piano di riassetto ex. 9534 Cassano d'Adda</t>
  </si>
  <si>
    <t>Piano di riassetto ex. 9534 Settala</t>
  </si>
  <si>
    <t>Piano di riassetto ex. 9534 S. Giuliano M.se Est+Ovest</t>
  </si>
  <si>
    <t>Piano di riassetto ex. 9534 Locate di Triulzi</t>
  </si>
  <si>
    <t>Piano di riassetto ex. 9534 Milano (Settimo Milanese)</t>
  </si>
  <si>
    <t>Piano di riassetto ex. 9534 Melegnano</t>
  </si>
  <si>
    <t>Piano di riassetto ex. 9534 Salerano sul Lambro</t>
  </si>
  <si>
    <t>Piano di riassetto ex. 9534 Turbigo</t>
  </si>
  <si>
    <t>Piano di riassetto ex. 9534 Zelo Surrigone</t>
  </si>
  <si>
    <t>Piano di riassetto ex. 9534 Motta Visconti</t>
  </si>
  <si>
    <t>Piano di riassetto ex. 9534 Dresano</t>
  </si>
  <si>
    <t>Piano di riassetto ex. 9534 Basiglio</t>
  </si>
  <si>
    <t>Piano di riassetto ex. 9534 Vernate</t>
  </si>
  <si>
    <t>Piano di riassetto ex. 9534 Cisliano</t>
  </si>
  <si>
    <t>Piano di riassetto ex. 9534 Morimondo</t>
  </si>
  <si>
    <t>Piano di riassetto ex. 9534 Besate</t>
  </si>
  <si>
    <t>Piano di riassetto ex. 9534 Ozzero</t>
  </si>
  <si>
    <t>Piano di riassetto ex. 9534 Nosate</t>
  </si>
  <si>
    <t>Piano di riassetto ex. 9534 Abbiategrasso</t>
  </si>
  <si>
    <t>Piano di riassetto ex. 9534 Assago</t>
  </si>
  <si>
    <t>Piano di riassetto ex. 9534 Bareggio</t>
  </si>
  <si>
    <t>Piano di riassetto ex. 9534 Binasco</t>
  </si>
  <si>
    <t>Piano di riassetto ex. 9534 Calvignasco</t>
  </si>
  <si>
    <t>Piano di riassetto ex. 9534 Lacchiarella</t>
  </si>
  <si>
    <t>Piano di riassetto ex. 9534 Peschiera Borromeo</t>
  </si>
  <si>
    <t>Piano di riassetto ex. 9534 Trezzano sul Naviglio</t>
  </si>
  <si>
    <t xml:space="preserve">Costruzione nuovo impianto di rilancio per acquedotto </t>
  </si>
  <si>
    <t>Rifacimento rete fognaria in vie varie in comune di Bollate con recapito finale alla depurazione - Lotto II</t>
  </si>
  <si>
    <t>MSD bonifica digestore A Sesto SG</t>
  </si>
  <si>
    <t>Interventi di risanamento e ripristino funzionale collettori Robecco s/Naviglio (2Â° lotto)</t>
  </si>
  <si>
    <t>DEPURATORE PESCHIERA BORROMEO</t>
  </si>
  <si>
    <t>SANTO STEFANO TICINO</t>
  </si>
  <si>
    <t>POGLIANO MILANESE</t>
  </si>
  <si>
    <t>TRUCCAZZANO D'ADDA</t>
  </si>
  <si>
    <t>DEPURATORE SAN GIULIANO MILANESE EST</t>
  </si>
  <si>
    <t>DEPURATORE SAN GIULIANO MILANESE OVEST</t>
  </si>
  <si>
    <t>DEPURATORE TRUCCAZZANO D'ADDA</t>
  </si>
  <si>
    <t>VERMEZZO CON ZELO SURRIGONE</t>
  </si>
  <si>
    <t>SEDI</t>
  </si>
  <si>
    <t>DEPURATORE TREZZANO SUL NAVIGLIO</t>
  </si>
  <si>
    <t>DEPURATORE SAN COLOMBANO AL LAMBRO</t>
  </si>
  <si>
    <t>BUSTO GAROLFO CANEGRATE</t>
  </si>
  <si>
    <t>CASTANO PRIMO NOSATE</t>
  </si>
  <si>
    <t>POZZUOLO MARTESANA TRUCCAZZANO</t>
  </si>
  <si>
    <t>CASSANO D'ADDA INZAGO</t>
  </si>
  <si>
    <t>CISLIANO GAGGIANO</t>
  </si>
  <si>
    <t>CAMBIAGO MASATE</t>
  </si>
  <si>
    <t>DEPURATORE VERMEZZO CON ZELO SURRIGONE</t>
  </si>
  <si>
    <t>LACCHIARELLA ZIBIO SAN GIACOMO</t>
  </si>
  <si>
    <t>Risoluzione interferenza SP11 Padana Superiore per conto di CMM.</t>
  </si>
  <si>
    <t>5739_72</t>
  </si>
  <si>
    <t>Completamento pozzo di prima falda San Vittore Olona via Roma</t>
  </si>
  <si>
    <t>9535_SW</t>
  </si>
  <si>
    <t>UniMI Agraria - Linee guida nuovo drenaggio urbano e banca dati SIRIC</t>
  </si>
  <si>
    <t>5739_73</t>
  </si>
  <si>
    <t>Pozzo di prima falda Cormano</t>
  </si>
  <si>
    <t>9440_1</t>
  </si>
  <si>
    <t>9440_2</t>
  </si>
  <si>
    <t>9440_3</t>
  </si>
  <si>
    <t>5739_74</t>
  </si>
  <si>
    <t>Pozzo di prima falda Nerviano</t>
  </si>
  <si>
    <t>6663_A</t>
  </si>
  <si>
    <t>6634_11</t>
  </si>
  <si>
    <t>Piezometro Cinisello</t>
  </si>
  <si>
    <t>6634_9</t>
  </si>
  <si>
    <t>9507_6</t>
  </si>
  <si>
    <t>9507_5</t>
  </si>
  <si>
    <t>9046_8</t>
  </si>
  <si>
    <t>9397_13</t>
  </si>
  <si>
    <t>Progetti sostenibilità reti non potabili</t>
  </si>
  <si>
    <t xml:space="preserve">Interconnessione rete idrica da Dorsale Pozzuolo a Pessano </t>
  </si>
  <si>
    <t>Sostituzione reti in varie via nel comune di Mediglia Lotto 2</t>
  </si>
  <si>
    <t>Sostituzione reti in varie via nel comune di Mediglia Lotto 1</t>
  </si>
  <si>
    <t>Innalzamento muro perimetrale di protezione rischio idraulico</t>
  </si>
  <si>
    <t>PESSANO CON BORNAGO</t>
  </si>
  <si>
    <t>9511_1</t>
  </si>
  <si>
    <t>9293_23</t>
  </si>
  <si>
    <t>9046_9</t>
  </si>
  <si>
    <t>PPSF - Comune di Pogliano Milanese</t>
  </si>
  <si>
    <t>Piezomentro a protezione pozzo 36-37 c.na Bazzana in Assago</t>
  </si>
  <si>
    <t>Interventi relaining reti acquedottistiche in comune di Sesto San Giovanni</t>
  </si>
  <si>
    <t>5707_3</t>
  </si>
  <si>
    <t>Manutenzione straordinaria gasometro GA2 presso l'impianto di depurazione di Robeco sul Naviglio</t>
  </si>
  <si>
    <t>9541bis</t>
  </si>
  <si>
    <t>Spazi comunicazione  interna</t>
  </si>
  <si>
    <t>riqualificazione energetica palazzina Truccazzano e delocalizzazione officina</t>
  </si>
  <si>
    <t>Opere di alleggerimento e miglioramento funzionale rete fognaria</t>
  </si>
  <si>
    <t>TREZZANO SUL NAVIGLIO - Pozzo di prima falda per uso area a verde</t>
  </si>
  <si>
    <t>Fornitura e posa in opera bioessiccatore Truccazzano</t>
  </si>
  <si>
    <t>9293_14</t>
  </si>
  <si>
    <t>PPSF - Comune di Magenta</t>
  </si>
  <si>
    <t xml:space="preserve">Risoluzione interferenza acquedotto con Paullese 2 lotto Settala 2 </t>
  </si>
  <si>
    <t>Verifiche strutturali e rifacimenti edifici e coperture impianti di depurazione di Bresso Pero Bareggio Truccazzano e Canegrate</t>
  </si>
  <si>
    <t>Strumentazioni per Laboratorio Interaziendale CAP LEGNANO</t>
  </si>
  <si>
    <t>Strumentazioni per Laboratorio Interaziendale CAP Caronno Pertusella</t>
  </si>
  <si>
    <t>Ristrutturazione locali per Laboratorio interanziendale di Legnano</t>
  </si>
  <si>
    <t>Studio di fattibilità per integrazione fabbisogno idrico dei Comuni di Trezzo sull'Adda Grezzago Trezzano Rosa e Vaprio d'Adda</t>
  </si>
  <si>
    <t>9318_2</t>
  </si>
  <si>
    <t>6984_M1_B</t>
  </si>
  <si>
    <t>Sesto recupero Calore</t>
  </si>
  <si>
    <t>Truccazzano cogenerazione  </t>
  </si>
  <si>
    <t>Fotovoltaico - Fase 3</t>
  </si>
  <si>
    <t>Miniera fosforo</t>
  </si>
  <si>
    <t>Idrogeno</t>
  </si>
  <si>
    <t>Biometano upgrade - Lotto 2</t>
  </si>
  <si>
    <t>Sostituzione reti in fibrocemento - Lotto 2</t>
  </si>
  <si>
    <t>MSA parametrica Amiacque - perdite idriche RQTI M1 - Lotto 2</t>
  </si>
  <si>
    <t>Pozzi per area a verde, uso industriale e pompe di calore (valorizzazione acqua non potabile) - lotto 2</t>
  </si>
  <si>
    <t>Efficientamento energetico acquedotto</t>
  </si>
  <si>
    <t xml:space="preserve">843 Sfioratore di Cogliate su collettore con recapito a depuratore di Pero (Olona Sud) </t>
  </si>
  <si>
    <t>Trattamento SBR depuratore Sesto S. Giovanni</t>
  </si>
  <si>
    <t xml:space="preserve">Completamento pozzo prima falda Rosate </t>
  </si>
  <si>
    <t xml:space="preserve">5739_75 </t>
  </si>
  <si>
    <t>Opere di alleggerimento di via Cavalese a Canegrate ex. 9031</t>
  </si>
  <si>
    <t>Opere di alleggerimento di via Bellini a Canegrate ex 9031</t>
  </si>
  <si>
    <t>Opere di potenziamento e volanizzazione di via Adige a Canegrate ex 9031</t>
  </si>
  <si>
    <t>Completamento interconnessione Pozzuolo-Inzago-Cassano-Vaprio</t>
  </si>
  <si>
    <t>SERVIZIO</t>
  </si>
  <si>
    <t>Numero Commessa</t>
  </si>
  <si>
    <t>Descrizione Commessa</t>
  </si>
  <si>
    <t>Indicatori RQTI</t>
  </si>
  <si>
    <t>Annualità
2021 €</t>
  </si>
  <si>
    <t>Annualità
2022 €</t>
  </si>
  <si>
    <t>Annualità
2023 €</t>
  </si>
  <si>
    <t>Annualità
2024 €</t>
  </si>
  <si>
    <t>Annualità
2025 €</t>
  </si>
  <si>
    <t>TOTALE GENERALE PIANO INVESTIMENTI</t>
  </si>
  <si>
    <t>ALTRO Altri obiettivi diversi dagli standard RQTI-RQSII</t>
  </si>
  <si>
    <t>ALTRO Altri obiettivi Qualità Contrattuale RQSII</t>
  </si>
  <si>
    <t>Economie circolari complementari (GREEN DEAL)</t>
  </si>
  <si>
    <t>INDICATORE RQTI</t>
  </si>
  <si>
    <t>9619_7</t>
  </si>
  <si>
    <t>nuova vasca testa impianto ad Abbiategrasso</t>
  </si>
  <si>
    <t>Totale</t>
  </si>
  <si>
    <t>%</t>
  </si>
  <si>
    <t>M4b Adeguatezza normativa scaricatori</t>
  </si>
  <si>
    <t>Economie circolari complementari</t>
  </si>
  <si>
    <t>PIANO INVESTIMENTI 2021 - 2025 GRUPPO CAP - DETTAGLI</t>
  </si>
  <si>
    <t>PIANO INVESTIMENTI 2021 - 2025 GRUPPO CAP</t>
  </si>
  <si>
    <t>INDICATORI 2021-2025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</si>
</sst>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(* #,##0.00_);_(* \(#,##0.00\);_(* &quot;-&quot;??_);_(@_)"/>
    <numFmt numFmtId="166" formatCode="_(* #,##0_);_(* \(#,##0\);_(* &quot;-&quot;??_);_(@_)"/>
    <numFmt numFmtId="167" formatCode="0.0%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CCCC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3"/>
      <color theme="0"/>
      <name val="Calibri"/>
      <family val="2"/>
      <scheme val="minor"/>
    </font>
    <font>
      <i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66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7" fillId="9" borderId="0" applyNumberFormat="0" applyBorder="0" applyAlignment="0" applyProtection="0"/>
    <xf numFmtId="0" fontId="8" fillId="12" borderId="3" applyNumberFormat="0" applyAlignment="0" applyProtection="0"/>
    <xf numFmtId="0" fontId="8" fillId="4" borderId="3" applyNumberFormat="0" applyAlignment="0" applyProtection="0"/>
    <xf numFmtId="0" fontId="9" fillId="0" borderId="4" applyNumberFormat="0" applyFill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164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3" applyNumberFormat="0" applyAlignment="0" applyProtection="0"/>
    <xf numFmtId="0" fontId="9" fillId="0" borderId="4" applyNumberFormat="0" applyFill="0" applyAlignment="0" applyProtection="0"/>
    <xf numFmtId="41" fontId="1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6" borderId="9" applyNumberFormat="0" applyFont="0" applyAlignment="0" applyProtection="0"/>
    <xf numFmtId="0" fontId="13" fillId="6" borderId="9" applyNumberFormat="0" applyFont="0" applyAlignment="0" applyProtection="0"/>
    <xf numFmtId="0" fontId="13" fillId="6" borderId="9" applyNumberFormat="0" applyFont="0" applyAlignment="0" applyProtection="0"/>
    <xf numFmtId="0" fontId="13" fillId="6" borderId="9" applyNumberFormat="0" applyFont="0" applyAlignment="0" applyProtection="0"/>
    <xf numFmtId="0" fontId="21" fillId="12" borderId="10" applyNumberFormat="0" applyAlignment="0" applyProtection="0"/>
    <xf numFmtId="9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7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9" borderId="0" applyNumberFormat="0" applyBorder="0" applyAlignment="0" applyProtection="0"/>
    <xf numFmtId="0" fontId="15" fillId="10" borderId="0" applyNumberFormat="0" applyBorder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0" fillId="0" borderId="0"/>
    <xf numFmtId="43" fontId="1" fillId="0" borderId="0" applyFont="0" applyFill="0" applyBorder="0" applyAlignment="0" applyProtection="0"/>
  </cellStyleXfs>
  <cellXfs count="299">
    <xf numFmtId="0" fontId="0" fillId="0" borderId="0" xfId="0"/>
    <xf numFmtId="0" fontId="34" fillId="0" borderId="0" xfId="0" applyFont="1" applyProtection="1">
      <protection locked="0"/>
    </xf>
    <xf numFmtId="0" fontId="36" fillId="0" borderId="0" xfId="0" applyFont="1" applyProtection="1">
      <protection locked="0"/>
    </xf>
    <xf numFmtId="0" fontId="36" fillId="0" borderId="0" xfId="0" applyFont="1" applyAlignment="1" applyProtection="1">
      <alignment horizontal="center" wrapText="1"/>
      <protection locked="0"/>
    </xf>
    <xf numFmtId="0" fontId="42" fillId="0" borderId="0" xfId="0" applyFont="1" applyProtection="1">
      <protection locked="0"/>
    </xf>
    <xf numFmtId="165" fontId="38" fillId="0" borderId="0" xfId="1" applyFont="1" applyProtection="1">
      <protection locked="0"/>
    </xf>
    <xf numFmtId="0" fontId="37" fillId="0" borderId="0" xfId="0" applyFont="1" applyProtection="1">
      <protection locked="0"/>
    </xf>
    <xf numFmtId="165" fontId="34" fillId="0" borderId="0" xfId="1" applyFont="1"/>
    <xf numFmtId="166" fontId="44" fillId="0" borderId="0" xfId="1" applyNumberFormat="1" applyFont="1"/>
    <xf numFmtId="165" fontId="37" fillId="0" borderId="0" xfId="1" applyFont="1"/>
    <xf numFmtId="166" fontId="37" fillId="0" borderId="0" xfId="1" applyNumberFormat="1" applyFont="1"/>
    <xf numFmtId="0" fontId="34" fillId="0" borderId="0" xfId="0" applyFont="1"/>
    <xf numFmtId="0" fontId="36" fillId="0" borderId="0" xfId="0" applyFont="1" applyAlignment="1">
      <alignment horizontal="center" wrapText="1"/>
    </xf>
    <xf numFmtId="0" fontId="37" fillId="0" borderId="0" xfId="0" applyFont="1"/>
    <xf numFmtId="165" fontId="45" fillId="0" borderId="0" xfId="1" applyFont="1" applyAlignment="1">
      <alignment horizontal="center" wrapText="1"/>
    </xf>
    <xf numFmtId="165" fontId="4" fillId="0" borderId="0" xfId="1" applyFont="1" applyAlignment="1">
      <alignment horizontal="center" wrapText="1"/>
    </xf>
    <xf numFmtId="166" fontId="43" fillId="0" borderId="0" xfId="1" applyNumberFormat="1" applyFont="1" applyAlignment="1">
      <alignment vertical="center"/>
    </xf>
    <xf numFmtId="49" fontId="34" fillId="0" borderId="0" xfId="0" applyNumberFormat="1" applyFont="1" applyAlignment="1">
      <alignment horizontal="left" vertical="top"/>
    </xf>
    <xf numFmtId="49" fontId="36" fillId="0" borderId="0" xfId="0" applyNumberFormat="1" applyFont="1" applyAlignment="1">
      <alignment horizontal="left" vertical="top" wrapText="1"/>
    </xf>
    <xf numFmtId="49" fontId="37" fillId="0" borderId="0" xfId="0" applyNumberFormat="1" applyFont="1" applyAlignment="1">
      <alignment horizontal="left" vertical="top"/>
    </xf>
    <xf numFmtId="166" fontId="39" fillId="0" borderId="0" xfId="1" applyNumberFormat="1" applyFont="1" applyAlignment="1">
      <alignment horizontal="left" vertical="top" wrapText="1"/>
    </xf>
    <xf numFmtId="166" fontId="39" fillId="0" borderId="0" xfId="1" applyNumberFormat="1" applyFont="1" applyAlignment="1">
      <alignment horizontal="left"/>
    </xf>
    <xf numFmtId="0" fontId="40" fillId="0" borderId="0" xfId="1" applyNumberFormat="1" applyFont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165" fontId="32" fillId="0" borderId="0" xfId="1" applyFont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34" fillId="0" borderId="0" xfId="0" applyFont="1" applyFill="1" applyProtection="1">
      <protection locked="0"/>
    </xf>
    <xf numFmtId="0" fontId="34" fillId="0" borderId="0" xfId="0" applyFont="1" applyFill="1"/>
    <xf numFmtId="165" fontId="34" fillId="0" borderId="0" xfId="1" applyFont="1" applyFill="1"/>
    <xf numFmtId="0" fontId="37" fillId="0" borderId="0" xfId="0" applyFont="1" applyFill="1" applyAlignment="1" applyProtection="1">
      <alignment horizontal="center"/>
      <protection locked="0"/>
    </xf>
    <xf numFmtId="0" fontId="37" fillId="0" borderId="0" xfId="0" applyFont="1" applyFill="1" applyProtection="1">
      <protection locked="0"/>
    </xf>
    <xf numFmtId="165" fontId="37" fillId="0" borderId="0" xfId="1" applyFont="1" applyFill="1"/>
    <xf numFmtId="17" fontId="0" fillId="0" borderId="0" xfId="0" applyNumberFormat="1"/>
    <xf numFmtId="17" fontId="0" fillId="0" borderId="19" xfId="0" applyNumberFormat="1" applyBorder="1"/>
    <xf numFmtId="17" fontId="0" fillId="0" borderId="20" xfId="0" applyNumberFormat="1" applyBorder="1"/>
    <xf numFmtId="166" fontId="0" fillId="0" borderId="0" xfId="1" applyNumberFormat="1" applyFont="1"/>
    <xf numFmtId="166" fontId="32" fillId="0" borderId="0" xfId="1" applyNumberFormat="1" applyFont="1"/>
    <xf numFmtId="166" fontId="32" fillId="0" borderId="20" xfId="1" applyNumberFormat="1" applyFont="1" applyBorder="1"/>
    <xf numFmtId="0" fontId="53" fillId="0" borderId="0" xfId="0" applyFont="1" applyAlignment="1">
      <alignment horizontal="right"/>
    </xf>
    <xf numFmtId="167" fontId="43" fillId="0" borderId="0" xfId="2" applyNumberFormat="1" applyFont="1"/>
    <xf numFmtId="167" fontId="43" fillId="0" borderId="20" xfId="2" applyNumberFormat="1" applyFont="1" applyBorder="1"/>
    <xf numFmtId="0" fontId="0" fillId="0" borderId="20" xfId="0" applyBorder="1"/>
    <xf numFmtId="166" fontId="0" fillId="0" borderId="0" xfId="0" applyNumberFormat="1"/>
    <xf numFmtId="9" fontId="4" fillId="0" borderId="0" xfId="2" applyFont="1"/>
    <xf numFmtId="167" fontId="4" fillId="32" borderId="0" xfId="2" applyNumberFormat="1" applyFont="1" applyFill="1"/>
    <xf numFmtId="167" fontId="4" fillId="32" borderId="20" xfId="2" applyNumberFormat="1" applyFont="1" applyFill="1" applyBorder="1"/>
    <xf numFmtId="167" fontId="47" fillId="0" borderId="0" xfId="2" applyNumberFormat="1" applyFont="1" applyFill="1"/>
    <xf numFmtId="167" fontId="47" fillId="0" borderId="23" xfId="2" applyNumberFormat="1" applyFont="1" applyFill="1" applyBorder="1"/>
    <xf numFmtId="166" fontId="0" fillId="29" borderId="0" xfId="1" applyNumberFormat="1" applyFont="1" applyFill="1"/>
    <xf numFmtId="166" fontId="32" fillId="29" borderId="20" xfId="1" applyNumberFormat="1" applyFont="1" applyFill="1" applyBorder="1"/>
    <xf numFmtId="166" fontId="32" fillId="29" borderId="0" xfId="1" applyNumberFormat="1" applyFont="1" applyFill="1"/>
    <xf numFmtId="0" fontId="42" fillId="0" borderId="0" xfId="0" applyFont="1" applyFill="1" applyProtection="1">
      <protection locked="0"/>
    </xf>
    <xf numFmtId="166" fontId="32" fillId="2" borderId="0" xfId="1" applyNumberFormat="1" applyFont="1" applyFill="1"/>
    <xf numFmtId="0" fontId="3" fillId="0" borderId="0" xfId="0" applyFont="1"/>
    <xf numFmtId="165" fontId="57" fillId="40" borderId="0" xfId="1" applyFont="1" applyFill="1" applyAlignment="1">
      <alignment horizontal="center" vertical="center" wrapText="1"/>
    </xf>
    <xf numFmtId="166" fontId="1" fillId="0" borderId="0" xfId="1" applyNumberFormat="1"/>
    <xf numFmtId="166" fontId="53" fillId="0" borderId="0" xfId="0" applyNumberFormat="1" applyFont="1"/>
    <xf numFmtId="166" fontId="41" fillId="0" borderId="0" xfId="1" applyNumberFormat="1" applyFont="1"/>
    <xf numFmtId="166" fontId="2" fillId="29" borderId="17" xfId="1" applyNumberFormat="1" applyFont="1" applyFill="1" applyBorder="1"/>
    <xf numFmtId="0" fontId="0" fillId="0" borderId="0" xfId="0" applyAlignment="1">
      <alignment horizontal="left" vertical="center"/>
    </xf>
    <xf numFmtId="166" fontId="32" fillId="0" borderId="0" xfId="0" applyNumberFormat="1" applyFont="1"/>
    <xf numFmtId="166" fontId="3" fillId="0" borderId="0" xfId="0" applyNumberFormat="1" applyFont="1"/>
    <xf numFmtId="166" fontId="2" fillId="41" borderId="17" xfId="1" applyNumberFormat="1" applyFont="1" applyFill="1" applyBorder="1"/>
    <xf numFmtId="166" fontId="2" fillId="3" borderId="17" xfId="1" applyNumberFormat="1" applyFont="1" applyFill="1" applyBorder="1"/>
    <xf numFmtId="0" fontId="50" fillId="0" borderId="0" xfId="0" applyFont="1"/>
    <xf numFmtId="166" fontId="58" fillId="0" borderId="0" xfId="1" applyNumberFormat="1" applyFont="1"/>
    <xf numFmtId="9" fontId="59" fillId="0" borderId="0" xfId="2" applyFont="1"/>
    <xf numFmtId="166" fontId="43" fillId="31" borderId="0" xfId="1" applyNumberFormat="1" applyFont="1" applyFill="1"/>
    <xf numFmtId="9" fontId="43" fillId="0" borderId="0" xfId="2" applyFont="1"/>
    <xf numFmtId="166" fontId="43" fillId="0" borderId="0" xfId="1" applyNumberFormat="1" applyFont="1"/>
    <xf numFmtId="165" fontId="3" fillId="0" borderId="0" xfId="0" applyNumberFormat="1" applyFont="1"/>
    <xf numFmtId="0" fontId="50" fillId="41" borderId="17" xfId="0" applyFont="1" applyFill="1" applyBorder="1"/>
    <xf numFmtId="0" fontId="58" fillId="3" borderId="17" xfId="0" applyFont="1" applyFill="1" applyBorder="1"/>
    <xf numFmtId="165" fontId="32" fillId="0" borderId="0" xfId="1" applyFont="1" applyFill="1" applyAlignment="1" applyProtection="1">
      <alignment horizontal="center"/>
      <protection locked="0"/>
    </xf>
    <xf numFmtId="165" fontId="33" fillId="0" borderId="0" xfId="1" applyFont="1" applyFill="1" applyProtection="1">
      <protection locked="0"/>
    </xf>
    <xf numFmtId="165" fontId="38" fillId="0" borderId="0" xfId="1" applyFont="1" applyFill="1" applyAlignment="1">
      <alignment horizontal="left" vertical="top"/>
    </xf>
    <xf numFmtId="165" fontId="38" fillId="0" borderId="0" xfId="1" applyFont="1" applyFill="1"/>
    <xf numFmtId="165" fontId="40" fillId="0" borderId="0" xfId="1" applyFont="1" applyFill="1"/>
    <xf numFmtId="165" fontId="38" fillId="0" borderId="0" xfId="1" applyFont="1" applyFill="1" applyProtection="1">
      <protection locked="0"/>
    </xf>
    <xf numFmtId="165" fontId="57" fillId="39" borderId="19" xfId="1" applyFont="1" applyFill="1" applyBorder="1" applyAlignment="1">
      <alignment horizontal="center" vertical="center" wrapText="1"/>
    </xf>
    <xf numFmtId="0" fontId="2" fillId="30" borderId="0" xfId="0" quotePrefix="1" applyFont="1" applyFill="1" applyAlignment="1">
      <alignment horizontal="center" vertical="center" wrapText="1"/>
    </xf>
    <xf numFmtId="0" fontId="4" fillId="30" borderId="0" xfId="0" applyFont="1" applyFill="1" applyAlignment="1">
      <alignment horizontal="center" vertical="center" wrapText="1"/>
    </xf>
    <xf numFmtId="165" fontId="57" fillId="33" borderId="19" xfId="1" applyFont="1" applyFill="1" applyBorder="1" applyAlignment="1">
      <alignment horizontal="center" vertical="center" wrapText="1"/>
    </xf>
    <xf numFmtId="166" fontId="58" fillId="0" borderId="23" xfId="1" applyNumberFormat="1" applyFont="1" applyBorder="1"/>
    <xf numFmtId="166" fontId="58" fillId="0" borderId="0" xfId="1" applyNumberFormat="1" applyFont="1" applyFill="1"/>
    <xf numFmtId="167" fontId="3" fillId="0" borderId="0" xfId="2" applyNumberFormat="1" applyFont="1"/>
    <xf numFmtId="0" fontId="3" fillId="0" borderId="0" xfId="0" applyFont="1" applyFill="1"/>
    <xf numFmtId="166" fontId="43" fillId="0" borderId="0" xfId="1" applyNumberFormat="1" applyFont="1" applyFill="1"/>
    <xf numFmtId="165" fontId="57" fillId="35" borderId="24" xfId="1" applyFont="1" applyFill="1" applyBorder="1" applyAlignment="1">
      <alignment horizontal="center" vertical="center" wrapText="1"/>
    </xf>
    <xf numFmtId="166" fontId="58" fillId="42" borderId="23" xfId="1" applyNumberFormat="1" applyFont="1" applyFill="1" applyBorder="1"/>
    <xf numFmtId="165" fontId="57" fillId="37" borderId="2" xfId="1" applyFont="1" applyFill="1" applyBorder="1" applyAlignment="1">
      <alignment horizontal="center" vertical="center" wrapText="1"/>
    </xf>
    <xf numFmtId="165" fontId="57" fillId="33" borderId="31" xfId="1" applyFont="1" applyFill="1" applyBorder="1" applyAlignment="1">
      <alignment horizontal="center" vertical="center" wrapText="1"/>
    </xf>
    <xf numFmtId="165" fontId="57" fillId="40" borderId="30" xfId="1" applyFont="1" applyFill="1" applyBorder="1" applyAlignment="1">
      <alignment horizontal="center" vertical="center" wrapText="1"/>
    </xf>
    <xf numFmtId="165" fontId="57" fillId="36" borderId="17" xfId="1" applyFont="1" applyFill="1" applyBorder="1" applyAlignment="1">
      <alignment horizontal="center" vertical="center" wrapText="1"/>
    </xf>
    <xf numFmtId="165" fontId="57" fillId="36" borderId="1" xfId="1" applyFont="1" applyFill="1" applyBorder="1" applyAlignment="1">
      <alignment horizontal="center" vertical="center" wrapText="1"/>
    </xf>
    <xf numFmtId="165" fontId="57" fillId="29" borderId="17" xfId="1" applyFont="1" applyFill="1" applyBorder="1" applyAlignment="1">
      <alignment horizontal="center" vertical="center" wrapText="1"/>
    </xf>
    <xf numFmtId="165" fontId="49" fillId="0" borderId="16" xfId="1" applyFont="1" applyBorder="1" applyAlignment="1">
      <alignment horizontal="center" vertical="center" wrapText="1"/>
    </xf>
    <xf numFmtId="165" fontId="49" fillId="0" borderId="1" xfId="1" applyFont="1" applyBorder="1" applyAlignment="1">
      <alignment horizontal="center" vertical="center" wrapText="1"/>
    </xf>
    <xf numFmtId="166" fontId="56" fillId="0" borderId="24" xfId="1" applyNumberFormat="1" applyFont="1" applyFill="1" applyBorder="1"/>
    <xf numFmtId="166" fontId="56" fillId="32" borderId="27" xfId="1" applyNumberFormat="1" applyFont="1" applyFill="1" applyBorder="1"/>
    <xf numFmtId="166" fontId="56" fillId="0" borderId="25" xfId="1" applyNumberFormat="1" applyFont="1" applyFill="1" applyBorder="1"/>
    <xf numFmtId="9" fontId="61" fillId="0" borderId="25" xfId="2" applyFont="1" applyBorder="1"/>
    <xf numFmtId="166" fontId="56" fillId="34" borderId="27" xfId="1" applyNumberFormat="1" applyFont="1" applyFill="1" applyBorder="1"/>
    <xf numFmtId="166" fontId="56" fillId="0" borderId="15" xfId="1" applyNumberFormat="1" applyFont="1" applyFill="1" applyBorder="1"/>
    <xf numFmtId="166" fontId="56" fillId="32" borderId="20" xfId="1" applyNumberFormat="1" applyFont="1" applyFill="1" applyBorder="1"/>
    <xf numFmtId="166" fontId="56" fillId="0" borderId="26" xfId="1" applyNumberFormat="1" applyFont="1" applyFill="1" applyBorder="1"/>
    <xf numFmtId="9" fontId="61" fillId="0" borderId="26" xfId="2" applyFont="1" applyBorder="1"/>
    <xf numFmtId="166" fontId="56" fillId="34" borderId="20" xfId="1" applyNumberFormat="1" applyFont="1" applyFill="1" applyBorder="1"/>
    <xf numFmtId="166" fontId="58" fillId="29" borderId="17" xfId="1" applyNumberFormat="1" applyFont="1" applyFill="1" applyBorder="1"/>
    <xf numFmtId="166" fontId="58" fillId="29" borderId="28" xfId="1" applyNumberFormat="1" applyFont="1" applyFill="1" applyBorder="1"/>
    <xf numFmtId="166" fontId="58" fillId="29" borderId="1" xfId="1" applyNumberFormat="1" applyFont="1" applyFill="1" applyBorder="1"/>
    <xf numFmtId="9" fontId="58" fillId="29" borderId="1" xfId="2" applyFont="1" applyFill="1" applyBorder="1"/>
    <xf numFmtId="166" fontId="39" fillId="0" borderId="15" xfId="1" applyNumberFormat="1" applyFont="1" applyFill="1" applyBorder="1"/>
    <xf numFmtId="166" fontId="39" fillId="32" borderId="20" xfId="1" applyNumberFormat="1" applyFont="1" applyFill="1" applyBorder="1"/>
    <xf numFmtId="166" fontId="39" fillId="0" borderId="26" xfId="1" applyNumberFormat="1" applyFont="1" applyFill="1" applyBorder="1"/>
    <xf numFmtId="166" fontId="39" fillId="0" borderId="26" xfId="1" applyNumberFormat="1" applyFont="1" applyBorder="1"/>
    <xf numFmtId="166" fontId="39" fillId="34" borderId="20" xfId="1" applyNumberFormat="1" applyFont="1" applyFill="1" applyBorder="1"/>
    <xf numFmtId="166" fontId="58" fillId="41" borderId="17" xfId="1" applyNumberFormat="1" applyFont="1" applyFill="1" applyBorder="1"/>
    <xf numFmtId="166" fontId="58" fillId="41" borderId="28" xfId="1" applyNumberFormat="1" applyFont="1" applyFill="1" applyBorder="1"/>
    <xf numFmtId="166" fontId="58" fillId="41" borderId="1" xfId="1" applyNumberFormat="1" applyFont="1" applyFill="1" applyBorder="1"/>
    <xf numFmtId="9" fontId="58" fillId="41" borderId="1" xfId="2" applyFont="1" applyFill="1" applyBorder="1"/>
    <xf numFmtId="166" fontId="35" fillId="0" borderId="15" xfId="1" applyNumberFormat="1" applyFont="1" applyFill="1" applyBorder="1"/>
    <xf numFmtId="166" fontId="35" fillId="32" borderId="20" xfId="1" applyNumberFormat="1" applyFont="1" applyFill="1" applyBorder="1"/>
    <xf numFmtId="166" fontId="35" fillId="0" borderId="26" xfId="1" applyNumberFormat="1" applyFont="1" applyFill="1" applyBorder="1"/>
    <xf numFmtId="166" fontId="35" fillId="0" borderId="26" xfId="1" applyNumberFormat="1" applyFont="1" applyBorder="1"/>
    <xf numFmtId="166" fontId="35" fillId="34" borderId="20" xfId="1" applyNumberFormat="1" applyFont="1" applyFill="1" applyBorder="1"/>
    <xf numFmtId="0" fontId="35" fillId="0" borderId="15" xfId="0" applyFont="1" applyFill="1" applyBorder="1"/>
    <xf numFmtId="0" fontId="35" fillId="32" borderId="20" xfId="0" applyFont="1" applyFill="1" applyBorder="1"/>
    <xf numFmtId="0" fontId="35" fillId="0" borderId="26" xfId="0" applyFont="1" applyFill="1" applyBorder="1"/>
    <xf numFmtId="0" fontId="35" fillId="0" borderId="26" xfId="0" applyFont="1" applyBorder="1"/>
    <xf numFmtId="0" fontId="35" fillId="34" borderId="20" xfId="0" applyFont="1" applyFill="1" applyBorder="1"/>
    <xf numFmtId="0" fontId="35" fillId="38" borderId="15" xfId="0" applyFont="1" applyFill="1" applyBorder="1"/>
    <xf numFmtId="0" fontId="35" fillId="38" borderId="20" xfId="0" applyFont="1" applyFill="1" applyBorder="1"/>
    <xf numFmtId="166" fontId="55" fillId="3" borderId="17" xfId="1" applyNumberFormat="1" applyFont="1" applyFill="1" applyBorder="1"/>
    <xf numFmtId="166" fontId="55" fillId="3" borderId="29" xfId="1" applyNumberFormat="1" applyFont="1" applyFill="1" applyBorder="1"/>
    <xf numFmtId="166" fontId="55" fillId="3" borderId="1" xfId="1" applyNumberFormat="1" applyFont="1" applyFill="1" applyBorder="1"/>
    <xf numFmtId="9" fontId="58" fillId="3" borderId="1" xfId="2" applyFont="1" applyFill="1" applyBorder="1"/>
    <xf numFmtId="166" fontId="55" fillId="3" borderId="28" xfId="1" applyNumberFormat="1" applyFont="1" applyFill="1" applyBorder="1"/>
    <xf numFmtId="166" fontId="56" fillId="42" borderId="27" xfId="1" applyNumberFormat="1" applyFont="1" applyFill="1" applyBorder="1"/>
    <xf numFmtId="166" fontId="56" fillId="38" borderId="25" xfId="1" applyNumberFormat="1" applyFont="1" applyFill="1" applyBorder="1"/>
    <xf numFmtId="166" fontId="56" fillId="0" borderId="18" xfId="1" applyNumberFormat="1" applyFont="1" applyFill="1" applyBorder="1"/>
    <xf numFmtId="167" fontId="61" fillId="0" borderId="18" xfId="2" applyNumberFormat="1" applyFont="1" applyBorder="1"/>
    <xf numFmtId="166" fontId="56" fillId="42" borderId="20" xfId="1" applyNumberFormat="1" applyFont="1" applyFill="1" applyBorder="1"/>
    <xf numFmtId="166" fontId="56" fillId="38" borderId="26" xfId="1" applyNumberFormat="1" applyFont="1" applyFill="1" applyBorder="1"/>
    <xf numFmtId="166" fontId="58" fillId="29" borderId="2" xfId="1" applyNumberFormat="1" applyFont="1" applyFill="1" applyBorder="1"/>
    <xf numFmtId="167" fontId="62" fillId="29" borderId="2" xfId="2" applyNumberFormat="1" applyFont="1" applyFill="1" applyBorder="1"/>
    <xf numFmtId="166" fontId="39" fillId="42" borderId="20" xfId="1" applyNumberFormat="1" applyFont="1" applyFill="1" applyBorder="1"/>
    <xf numFmtId="166" fontId="39" fillId="31" borderId="26" xfId="1" applyNumberFormat="1" applyFont="1" applyFill="1" applyBorder="1"/>
    <xf numFmtId="166" fontId="39" fillId="0" borderId="18" xfId="1" applyNumberFormat="1" applyFont="1" applyFill="1" applyBorder="1"/>
    <xf numFmtId="166" fontId="39" fillId="0" borderId="18" xfId="1" applyNumberFormat="1" applyFont="1" applyBorder="1"/>
    <xf numFmtId="166" fontId="39" fillId="38" borderId="26" xfId="1" applyNumberFormat="1" applyFont="1" applyFill="1" applyBorder="1"/>
    <xf numFmtId="166" fontId="39" fillId="38" borderId="15" xfId="1" applyNumberFormat="1" applyFont="1" applyFill="1" applyBorder="1"/>
    <xf numFmtId="166" fontId="58" fillId="41" borderId="2" xfId="1" applyNumberFormat="1" applyFont="1" applyFill="1" applyBorder="1"/>
    <xf numFmtId="167" fontId="62" fillId="41" borderId="2" xfId="2" applyNumberFormat="1" applyFont="1" applyFill="1" applyBorder="1"/>
    <xf numFmtId="166" fontId="35" fillId="42" borderId="20" xfId="1" applyNumberFormat="1" applyFont="1" applyFill="1" applyBorder="1"/>
    <xf numFmtId="166" fontId="35" fillId="38" borderId="26" xfId="1" applyNumberFormat="1" applyFont="1" applyFill="1" applyBorder="1"/>
    <xf numFmtId="166" fontId="35" fillId="0" borderId="18" xfId="1" applyNumberFormat="1" applyFont="1" applyFill="1" applyBorder="1"/>
    <xf numFmtId="166" fontId="35" fillId="0" borderId="18" xfId="1" applyNumberFormat="1" applyFont="1" applyBorder="1"/>
    <xf numFmtId="0" fontId="35" fillId="42" borderId="20" xfId="0" applyFont="1" applyFill="1" applyBorder="1"/>
    <xf numFmtId="0" fontId="35" fillId="38" borderId="26" xfId="0" applyFont="1" applyFill="1" applyBorder="1"/>
    <xf numFmtId="0" fontId="35" fillId="0" borderId="18" xfId="0" applyFont="1" applyFill="1" applyBorder="1"/>
    <xf numFmtId="0" fontId="35" fillId="0" borderId="18" xfId="0" applyFont="1" applyBorder="1"/>
    <xf numFmtId="166" fontId="55" fillId="3" borderId="2" xfId="1" applyNumberFormat="1" applyFont="1" applyFill="1" applyBorder="1"/>
    <xf numFmtId="165" fontId="62" fillId="3" borderId="2" xfId="1" applyFont="1" applyFill="1" applyBorder="1"/>
    <xf numFmtId="167" fontId="62" fillId="3" borderId="2" xfId="2" applyNumberFormat="1" applyFont="1" applyFill="1" applyBorder="1"/>
    <xf numFmtId="0" fontId="4" fillId="0" borderId="0" xfId="0" applyFont="1" applyFill="1" applyAlignment="1">
      <alignment horizontal="center" vertical="center" wrapText="1"/>
    </xf>
    <xf numFmtId="0" fontId="4" fillId="0" borderId="0" xfId="0" quotePrefix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5" fontId="54" fillId="0" borderId="32" xfId="1" applyFont="1" applyFill="1" applyBorder="1" applyAlignment="1">
      <alignment horizontal="center" vertical="center" wrapText="1"/>
    </xf>
    <xf numFmtId="165" fontId="54" fillId="0" borderId="1" xfId="1" applyFont="1" applyFill="1" applyBorder="1" applyAlignment="1">
      <alignment horizontal="center" vertical="center" wrapText="1"/>
    </xf>
    <xf numFmtId="165" fontId="54" fillId="0" borderId="17" xfId="1" applyFont="1" applyFill="1" applyBorder="1" applyAlignment="1">
      <alignment horizontal="center" vertical="center" wrapText="1"/>
    </xf>
    <xf numFmtId="166" fontId="56" fillId="0" borderId="33" xfId="1" applyNumberFormat="1" applyFont="1" applyFill="1" applyBorder="1"/>
    <xf numFmtId="166" fontId="56" fillId="0" borderId="34" xfId="1" applyNumberFormat="1" applyFont="1" applyFill="1" applyBorder="1"/>
    <xf numFmtId="166" fontId="58" fillId="29" borderId="32" xfId="1" applyNumberFormat="1" applyFont="1" applyFill="1" applyBorder="1"/>
    <xf numFmtId="166" fontId="39" fillId="0" borderId="34" xfId="1" applyNumberFormat="1" applyFont="1" applyFill="1" applyBorder="1"/>
    <xf numFmtId="166" fontId="58" fillId="41" borderId="32" xfId="1" applyNumberFormat="1" applyFont="1" applyFill="1" applyBorder="1"/>
    <xf numFmtId="166" fontId="35" fillId="0" borderId="34" xfId="1" applyNumberFormat="1" applyFont="1" applyFill="1" applyBorder="1"/>
    <xf numFmtId="0" fontId="35" fillId="0" borderId="34" xfId="0" applyFont="1" applyFill="1" applyBorder="1"/>
    <xf numFmtId="166" fontId="55" fillId="3" borderId="32" xfId="1" applyNumberFormat="1" applyFont="1" applyFill="1" applyBorder="1"/>
    <xf numFmtId="0" fontId="32" fillId="0" borderId="0" xfId="0" applyFont="1" applyFill="1" applyAlignment="1">
      <alignment vertical="center" wrapText="1"/>
    </xf>
    <xf numFmtId="0" fontId="32" fillId="0" borderId="0" xfId="0" applyFont="1" applyFill="1" applyAlignment="1">
      <alignment horizontal="left" vertical="center" wrapText="1"/>
    </xf>
    <xf numFmtId="165" fontId="37" fillId="0" borderId="0" xfId="1" applyFont="1" applyFill="1" applyBorder="1"/>
    <xf numFmtId="165" fontId="0" fillId="0" borderId="0" xfId="1" applyFont="1" applyFill="1"/>
    <xf numFmtId="165" fontId="51" fillId="0" borderId="0" xfId="1" applyFont="1" applyFill="1" applyAlignment="1">
      <alignment vertical="center" wrapText="1"/>
    </xf>
    <xf numFmtId="165" fontId="4" fillId="0" borderId="0" xfId="1" applyFont="1" applyFill="1" applyAlignment="1">
      <alignment horizontal="center" wrapText="1"/>
    </xf>
    <xf numFmtId="165" fontId="46" fillId="0" borderId="0" xfId="1" applyNumberFormat="1" applyFont="1" applyFill="1"/>
    <xf numFmtId="165" fontId="43" fillId="0" borderId="0" xfId="1" applyFont="1" applyFill="1" applyAlignment="1">
      <alignment vertical="center"/>
    </xf>
    <xf numFmtId="49" fontId="32" fillId="0" borderId="0" xfId="0" applyNumberFormat="1" applyFont="1" applyFill="1" applyProtection="1">
      <protection locked="0"/>
    </xf>
    <xf numFmtId="0" fontId="32" fillId="0" borderId="0" xfId="0" applyFont="1" applyFill="1" applyProtection="1">
      <protection locked="0"/>
    </xf>
    <xf numFmtId="0" fontId="32" fillId="0" borderId="0" xfId="0" applyFont="1" applyProtection="1">
      <protection locked="0"/>
    </xf>
    <xf numFmtId="0" fontId="32" fillId="0" borderId="0" xfId="0" applyFont="1" applyAlignment="1" applyProtection="1">
      <alignment horizontal="center" wrapText="1"/>
      <protection locked="0"/>
    </xf>
    <xf numFmtId="0" fontId="32" fillId="0" borderId="0" xfId="0" applyFont="1" applyFill="1" applyAlignment="1" applyProtection="1">
      <alignment wrapText="1"/>
      <protection locked="0"/>
    </xf>
    <xf numFmtId="49" fontId="32" fillId="0" borderId="0" xfId="0" applyNumberFormat="1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49" fontId="39" fillId="0" borderId="0" xfId="0" applyNumberFormat="1" applyFont="1" applyFill="1" applyAlignment="1">
      <alignment horizontal="left" vertical="center" wrapText="1"/>
    </xf>
    <xf numFmtId="49" fontId="39" fillId="0" borderId="0" xfId="113" applyNumberFormat="1" applyFont="1" applyFill="1" applyAlignment="1">
      <alignment horizontal="left" vertical="center" wrapText="1"/>
    </xf>
    <xf numFmtId="49" fontId="32" fillId="0" borderId="0" xfId="0" applyNumberFormat="1" applyFont="1" applyFill="1" applyAlignment="1">
      <alignment vertical="center" wrapText="1"/>
    </xf>
    <xf numFmtId="0" fontId="32" fillId="0" borderId="0" xfId="0" applyFont="1" applyFill="1" applyAlignment="1">
      <alignment vertical="center" wrapText="1" shrinkToFit="1"/>
    </xf>
    <xf numFmtId="166" fontId="39" fillId="0" borderId="0" xfId="113" applyNumberFormat="1" applyFont="1" applyFill="1" applyAlignment="1">
      <alignment horizontal="left" vertical="center" wrapText="1"/>
    </xf>
    <xf numFmtId="0" fontId="32" fillId="0" borderId="0" xfId="0" applyNumberFormat="1" applyFont="1" applyFill="1" applyAlignment="1">
      <alignment horizontal="left" vertical="center" wrapText="1"/>
    </xf>
    <xf numFmtId="0" fontId="56" fillId="0" borderId="0" xfId="0" applyFont="1" applyFill="1" applyAlignment="1" applyProtection="1">
      <alignment horizontal="center" vertical="center" wrapText="1"/>
      <protection locked="0"/>
    </xf>
    <xf numFmtId="14" fontId="0" fillId="0" borderId="0" xfId="0" applyNumberFormat="1"/>
    <xf numFmtId="1" fontId="56" fillId="0" borderId="0" xfId="1" applyNumberFormat="1" applyFont="1" applyFill="1" applyAlignment="1">
      <alignment vertical="center" wrapText="1"/>
    </xf>
    <xf numFmtId="0" fontId="53" fillId="0" borderId="0" xfId="0" applyFont="1" applyFill="1" applyProtection="1">
      <protection locked="0"/>
    </xf>
    <xf numFmtId="165" fontId="48" fillId="0" borderId="0" xfId="1" applyFont="1" applyFill="1" applyBorder="1" applyAlignment="1">
      <alignment wrapText="1"/>
    </xf>
    <xf numFmtId="0" fontId="37" fillId="0" borderId="0" xfId="0" applyFont="1" applyFill="1" applyBorder="1" applyProtection="1">
      <protection locked="0"/>
    </xf>
    <xf numFmtId="0" fontId="46" fillId="0" borderId="0" xfId="0" applyFont="1" applyFill="1" applyBorder="1" applyAlignment="1">
      <alignment horizontal="left" vertical="top"/>
    </xf>
    <xf numFmtId="166" fontId="37" fillId="0" borderId="0" xfId="1" applyNumberFormat="1" applyFont="1" applyFill="1" applyBorder="1"/>
    <xf numFmtId="166" fontId="44" fillId="0" borderId="0" xfId="1" applyNumberFormat="1" applyFont="1" applyFill="1" applyBorder="1"/>
    <xf numFmtId="165" fontId="48" fillId="0" borderId="0" xfId="1" applyNumberFormat="1" applyFont="1" applyFill="1" applyBorder="1" applyAlignment="1">
      <alignment wrapText="1"/>
    </xf>
    <xf numFmtId="0" fontId="59" fillId="0" borderId="0" xfId="0" applyFont="1"/>
    <xf numFmtId="0" fontId="63" fillId="0" borderId="0" xfId="0" applyFont="1"/>
    <xf numFmtId="0" fontId="2" fillId="0" borderId="0" xfId="0" applyFont="1"/>
    <xf numFmtId="0" fontId="64" fillId="0" borderId="0" xfId="0" applyFont="1"/>
    <xf numFmtId="166" fontId="50" fillId="0" borderId="0" xfId="1" applyNumberFormat="1" applyFont="1" applyFill="1" applyBorder="1"/>
    <xf numFmtId="0" fontId="0" fillId="0" borderId="0" xfId="0" applyFont="1" applyFill="1" applyProtection="1">
      <protection locked="0"/>
    </xf>
    <xf numFmtId="165" fontId="37" fillId="0" borderId="0" xfId="1" applyFont="1" applyFill="1" applyAlignment="1" applyProtection="1">
      <alignment horizontal="center"/>
      <protection locked="0"/>
    </xf>
    <xf numFmtId="165" fontId="32" fillId="0" borderId="0" xfId="1" applyFont="1" applyFill="1" applyProtection="1">
      <protection locked="0"/>
    </xf>
    <xf numFmtId="165" fontId="37" fillId="0" borderId="0" xfId="1" applyFont="1" applyFill="1" applyBorder="1" applyProtection="1">
      <protection locked="0"/>
    </xf>
    <xf numFmtId="165" fontId="46" fillId="0" borderId="0" xfId="1" applyFont="1" applyFill="1" applyBorder="1" applyAlignment="1">
      <alignment horizontal="left" vertical="top"/>
    </xf>
    <xf numFmtId="165" fontId="44" fillId="0" borderId="0" xfId="1" applyFont="1" applyFill="1" applyBorder="1"/>
    <xf numFmtId="165" fontId="37" fillId="0" borderId="0" xfId="1" applyFont="1" applyFill="1" applyProtection="1">
      <protection locked="0"/>
    </xf>
    <xf numFmtId="165" fontId="53" fillId="0" borderId="0" xfId="1" applyFont="1" applyFill="1" applyBorder="1" applyAlignment="1">
      <alignment horizontal="center"/>
    </xf>
    <xf numFmtId="43" fontId="52" fillId="43" borderId="0" xfId="665" applyFont="1" applyFill="1" applyAlignment="1" applyProtection="1">
      <alignment horizontal="center" vertical="center" wrapText="1"/>
      <protection locked="0"/>
    </xf>
    <xf numFmtId="43" fontId="52" fillId="43" borderId="0" xfId="665" applyFont="1" applyFill="1" applyAlignment="1">
      <alignment horizontal="center" vertical="center" wrapText="1"/>
    </xf>
    <xf numFmtId="43" fontId="52" fillId="44" borderId="0" xfId="665" applyFont="1" applyFill="1" applyAlignment="1">
      <alignment horizontal="center" vertical="center" wrapText="1"/>
    </xf>
    <xf numFmtId="165" fontId="46" fillId="0" borderId="0" xfId="1" applyFont="1" applyFill="1"/>
    <xf numFmtId="165" fontId="32" fillId="0" borderId="0" xfId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56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32" fillId="0" borderId="0" xfId="1" applyNumberFormat="1" applyFont="1" applyFill="1" applyAlignment="1">
      <alignment vertical="center"/>
    </xf>
    <xf numFmtId="166" fontId="66" fillId="0" borderId="0" xfId="1" applyNumberFormat="1" applyFont="1" applyFill="1" applyAlignment="1">
      <alignment vertical="center" wrapText="1"/>
    </xf>
    <xf numFmtId="165" fontId="52" fillId="43" borderId="0" xfId="1" applyFont="1" applyFill="1" applyAlignment="1">
      <alignment horizontal="left" vertical="center" wrapText="1"/>
    </xf>
    <xf numFmtId="165" fontId="52" fillId="43" borderId="0" xfId="1" applyFont="1" applyFill="1" applyAlignment="1">
      <alignment horizontal="left" vertical="center"/>
    </xf>
    <xf numFmtId="166" fontId="52" fillId="44" borderId="0" xfId="1" applyNumberFormat="1" applyFont="1" applyFill="1" applyAlignment="1">
      <alignment horizontal="center" vertical="center" wrapText="1"/>
    </xf>
    <xf numFmtId="0" fontId="34" fillId="0" borderId="0" xfId="0" applyFont="1" applyBorder="1" applyProtection="1">
      <protection locked="0"/>
    </xf>
    <xf numFmtId="49" fontId="32" fillId="0" borderId="0" xfId="0" applyNumberFormat="1" applyFont="1" applyFill="1" applyBorder="1" applyProtection="1">
      <protection locked="0"/>
    </xf>
    <xf numFmtId="49" fontId="56" fillId="0" borderId="0" xfId="113" applyNumberFormat="1" applyFont="1" applyFill="1" applyBorder="1" applyAlignment="1" applyProtection="1">
      <alignment horizontal="left" vertical="center" wrapText="1"/>
      <protection locked="0"/>
    </xf>
    <xf numFmtId="49" fontId="32" fillId="0" borderId="0" xfId="0" applyNumberFormat="1" applyFont="1" applyFill="1" applyBorder="1" applyAlignment="1" applyProtection="1">
      <alignment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Protection="1">
      <protection locked="0"/>
    </xf>
    <xf numFmtId="49" fontId="5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left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0" xfId="0" applyFont="1" applyBorder="1" applyProtection="1">
      <protection locked="0"/>
    </xf>
    <xf numFmtId="49" fontId="1" fillId="0" borderId="0" xfId="1" applyNumberFormat="1" applyFont="1" applyFill="1" applyBorder="1" applyAlignment="1" applyProtection="1">
      <alignment vertical="center" wrapText="1"/>
      <protection locked="0"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165" fontId="33" fillId="0" borderId="0" xfId="1" applyFont="1" applyFill="1" applyBorder="1" applyProtection="1">
      <protection locked="0"/>
    </xf>
    <xf numFmtId="165" fontId="58" fillId="0" borderId="0" xfId="1" applyFont="1" applyFill="1" applyAlignment="1">
      <alignment horizontal="center" vertical="center" wrapText="1"/>
    </xf>
    <xf numFmtId="0" fontId="48" fillId="0" borderId="0" xfId="0" applyFont="1"/>
    <xf numFmtId="165" fontId="67" fillId="43" borderId="0" xfId="1" applyFont="1" applyFill="1" applyBorder="1" applyAlignment="1">
      <alignment horizontal="left" vertical="center" wrapText="1"/>
    </xf>
    <xf numFmtId="165" fontId="67" fillId="44" borderId="0" xfId="1" applyFont="1" applyFill="1" applyBorder="1" applyAlignment="1">
      <alignment horizontal="center" vertical="center" wrapText="1"/>
    </xf>
    <xf numFmtId="166" fontId="65" fillId="0" borderId="0" xfId="0" applyNumberFormat="1" applyFont="1" applyBorder="1"/>
    <xf numFmtId="166" fontId="3" fillId="0" borderId="0" xfId="0" applyNumberFormat="1" applyFont="1" applyBorder="1"/>
    <xf numFmtId="166" fontId="67" fillId="44" borderId="0" xfId="1" applyNumberFormat="1" applyFont="1" applyFill="1" applyBorder="1" applyAlignment="1">
      <alignment horizontal="center" vertical="center" wrapText="1"/>
    </xf>
    <xf numFmtId="166" fontId="50" fillId="0" borderId="0" xfId="1" applyNumberFormat="1" applyFont="1" applyAlignment="1">
      <alignment vertical="center"/>
    </xf>
    <xf numFmtId="166" fontId="68" fillId="0" borderId="0" xfId="1" applyNumberFormat="1" applyFont="1" applyAlignment="1">
      <alignment vertical="center"/>
    </xf>
    <xf numFmtId="166" fontId="50" fillId="45" borderId="0" xfId="1" applyNumberFormat="1" applyFont="1" applyFill="1" applyBorder="1" applyAlignment="1">
      <alignment vertical="center"/>
    </xf>
    <xf numFmtId="166" fontId="50" fillId="45" borderId="0" xfId="1" applyNumberFormat="1" applyFont="1" applyFill="1" applyBorder="1" applyAlignment="1">
      <alignment horizontal="left" vertical="center"/>
    </xf>
    <xf numFmtId="0" fontId="0" fillId="45" borderId="0" xfId="0" applyFill="1"/>
    <xf numFmtId="0" fontId="3" fillId="45" borderId="0" xfId="0" applyFont="1" applyFill="1"/>
    <xf numFmtId="165" fontId="67" fillId="43" borderId="0" xfId="1" applyFont="1" applyFill="1" applyBorder="1" applyAlignment="1">
      <alignment horizontal="center" vertical="center" wrapText="1"/>
    </xf>
    <xf numFmtId="165" fontId="67" fillId="45" borderId="0" xfId="1" applyFont="1" applyFill="1" applyBorder="1" applyAlignment="1">
      <alignment horizontal="center" vertical="center" wrapText="1"/>
    </xf>
    <xf numFmtId="0" fontId="69" fillId="0" borderId="0" xfId="0" applyFont="1"/>
    <xf numFmtId="166" fontId="50" fillId="45" borderId="0" xfId="1" applyNumberFormat="1" applyFont="1" applyFill="1" applyBorder="1"/>
    <xf numFmtId="166" fontId="46" fillId="45" borderId="0" xfId="1" applyNumberFormat="1" applyFont="1" applyFill="1" applyBorder="1"/>
    <xf numFmtId="10" fontId="46" fillId="45" borderId="0" xfId="2" applyNumberFormat="1" applyFont="1" applyFill="1" applyBorder="1" applyAlignment="1">
      <alignment horizontal="center"/>
    </xf>
    <xf numFmtId="166" fontId="70" fillId="0" borderId="0" xfId="0" applyNumberFormat="1" applyFont="1"/>
    <xf numFmtId="0" fontId="70" fillId="0" borderId="0" xfId="0" applyFont="1"/>
    <xf numFmtId="166" fontId="71" fillId="45" borderId="0" xfId="1" applyNumberFormat="1" applyFont="1" applyFill="1" applyBorder="1"/>
    <xf numFmtId="10" fontId="71" fillId="45" borderId="0" xfId="2" applyNumberFormat="1" applyFont="1" applyFill="1" applyBorder="1" applyAlignment="1">
      <alignment horizontal="center"/>
    </xf>
    <xf numFmtId="166" fontId="50" fillId="45" borderId="0" xfId="1" applyNumberFormat="1" applyFont="1" applyFill="1" applyBorder="1" applyAlignment="1">
      <alignment horizontal="left"/>
    </xf>
    <xf numFmtId="10" fontId="67" fillId="44" borderId="0" xfId="2" applyNumberFormat="1" applyFont="1" applyFill="1" applyBorder="1" applyAlignment="1">
      <alignment horizontal="center" vertical="center" wrapText="1"/>
    </xf>
    <xf numFmtId="166" fontId="67" fillId="45" borderId="0" xfId="1" applyNumberFormat="1" applyFont="1" applyFill="1" applyBorder="1" applyAlignment="1">
      <alignment horizontal="center" vertical="center" wrapText="1"/>
    </xf>
    <xf numFmtId="0" fontId="64" fillId="45" borderId="0" xfId="0" applyFont="1" applyFill="1"/>
    <xf numFmtId="166" fontId="65" fillId="45" borderId="0" xfId="0" applyNumberFormat="1" applyFont="1" applyFill="1"/>
    <xf numFmtId="0" fontId="46" fillId="45" borderId="0" xfId="0" applyFont="1" applyFill="1"/>
    <xf numFmtId="0" fontId="71" fillId="0" borderId="0" xfId="0" applyFont="1"/>
    <xf numFmtId="166" fontId="3" fillId="45" borderId="0" xfId="0" applyNumberFormat="1" applyFont="1" applyFill="1"/>
    <xf numFmtId="0" fontId="72" fillId="45" borderId="0" xfId="0" applyFont="1" applyFill="1" applyAlignment="1">
      <alignment vertical="top"/>
    </xf>
    <xf numFmtId="166" fontId="46" fillId="0" borderId="0" xfId="1" applyNumberFormat="1" applyFont="1" applyFill="1" applyBorder="1"/>
    <xf numFmtId="166" fontId="71" fillId="0" borderId="0" xfId="1" applyNumberFormat="1" applyFont="1" applyFill="1" applyBorder="1"/>
    <xf numFmtId="166" fontId="68" fillId="45" borderId="0" xfId="1" applyNumberFormat="1" applyFont="1" applyFill="1" applyBorder="1"/>
    <xf numFmtId="166" fontId="46" fillId="0" borderId="0" xfId="1" applyNumberFormat="1" applyFont="1" applyFill="1" applyBorder="1" applyAlignment="1">
      <alignment vertical="center"/>
    </xf>
    <xf numFmtId="166" fontId="1" fillId="0" borderId="0" xfId="1" applyNumberFormat="1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666">
    <cellStyle name="20% - Accent1" xfId="3" xr:uid="{00000000-0005-0000-0000-000000000000}"/>
    <cellStyle name="20% - Accent1 2" xfId="4" xr:uid="{00000000-0005-0000-0000-000001000000}"/>
    <cellStyle name="20% - Accent2" xfId="5" xr:uid="{00000000-0005-0000-0000-000002000000}"/>
    <cellStyle name="20% - Accent2 2" xfId="6" xr:uid="{00000000-0005-0000-0000-000003000000}"/>
    <cellStyle name="20% - Accent3" xfId="7" xr:uid="{00000000-0005-0000-0000-000004000000}"/>
    <cellStyle name="20% - Accent3 2" xfId="8" xr:uid="{00000000-0005-0000-0000-000005000000}"/>
    <cellStyle name="20% - Accent4" xfId="9" xr:uid="{00000000-0005-0000-0000-000006000000}"/>
    <cellStyle name="20% - Accent4 2" xfId="10" xr:uid="{00000000-0005-0000-0000-000007000000}"/>
    <cellStyle name="20% - Accent5" xfId="11" xr:uid="{00000000-0005-0000-0000-000008000000}"/>
    <cellStyle name="20% - Accent5 2" xfId="12" xr:uid="{00000000-0005-0000-0000-000009000000}"/>
    <cellStyle name="20% - Accent6" xfId="13" xr:uid="{00000000-0005-0000-0000-00000A000000}"/>
    <cellStyle name="20% - Accent6 2" xfId="14" xr:uid="{00000000-0005-0000-0000-00000B000000}"/>
    <cellStyle name="20% - Colore 1 2" xfId="15" xr:uid="{00000000-0005-0000-0000-00000C000000}"/>
    <cellStyle name="20% - Colore 1 2 2" xfId="16" xr:uid="{00000000-0005-0000-0000-00000D000000}"/>
    <cellStyle name="20% - Colore 2 2" xfId="17" xr:uid="{00000000-0005-0000-0000-00000E000000}"/>
    <cellStyle name="20% - Colore 2 2 2" xfId="18" xr:uid="{00000000-0005-0000-0000-00000F000000}"/>
    <cellStyle name="20% - Colore 3 2" xfId="19" xr:uid="{00000000-0005-0000-0000-000010000000}"/>
    <cellStyle name="20% - Colore 3 2 2" xfId="20" xr:uid="{00000000-0005-0000-0000-000011000000}"/>
    <cellStyle name="20% - Colore 4 2" xfId="21" xr:uid="{00000000-0005-0000-0000-000012000000}"/>
    <cellStyle name="20% - Colore 4 2 2" xfId="22" xr:uid="{00000000-0005-0000-0000-000013000000}"/>
    <cellStyle name="20% - Colore 5 2" xfId="23" xr:uid="{00000000-0005-0000-0000-000014000000}"/>
    <cellStyle name="20% - Colore 5 2 2" xfId="24" xr:uid="{00000000-0005-0000-0000-000015000000}"/>
    <cellStyle name="20% - Colore 6 2" xfId="25" xr:uid="{00000000-0005-0000-0000-000016000000}"/>
    <cellStyle name="20% - Colore 6 2 2" xfId="26" xr:uid="{00000000-0005-0000-0000-000017000000}"/>
    <cellStyle name="40% - Accent1" xfId="27" xr:uid="{00000000-0005-0000-0000-000018000000}"/>
    <cellStyle name="40% - Accent1 2" xfId="28" xr:uid="{00000000-0005-0000-0000-000019000000}"/>
    <cellStyle name="40% - Accent2" xfId="29" xr:uid="{00000000-0005-0000-0000-00001A000000}"/>
    <cellStyle name="40% - Accent2 2" xfId="30" xr:uid="{00000000-0005-0000-0000-00001B000000}"/>
    <cellStyle name="40% - Accent3" xfId="31" xr:uid="{00000000-0005-0000-0000-00001C000000}"/>
    <cellStyle name="40% - Accent3 2" xfId="32" xr:uid="{00000000-0005-0000-0000-00001D000000}"/>
    <cellStyle name="40% - Accent4" xfId="33" xr:uid="{00000000-0005-0000-0000-00001E000000}"/>
    <cellStyle name="40% - Accent4 2" xfId="34" xr:uid="{00000000-0005-0000-0000-00001F000000}"/>
    <cellStyle name="40% - Accent5" xfId="35" xr:uid="{00000000-0005-0000-0000-000020000000}"/>
    <cellStyle name="40% - Accent5 2" xfId="36" xr:uid="{00000000-0005-0000-0000-000021000000}"/>
    <cellStyle name="40% - Accent6" xfId="37" xr:uid="{00000000-0005-0000-0000-000022000000}"/>
    <cellStyle name="40% - Accent6 2" xfId="38" xr:uid="{00000000-0005-0000-0000-000023000000}"/>
    <cellStyle name="40% - Colore 1 2" xfId="39" xr:uid="{00000000-0005-0000-0000-000024000000}"/>
    <cellStyle name="40% - Colore 1 2 2" xfId="40" xr:uid="{00000000-0005-0000-0000-000025000000}"/>
    <cellStyle name="40% - Colore 2 2" xfId="41" xr:uid="{00000000-0005-0000-0000-000026000000}"/>
    <cellStyle name="40% - Colore 2 2 2" xfId="42" xr:uid="{00000000-0005-0000-0000-000027000000}"/>
    <cellStyle name="40% - Colore 3 2" xfId="43" xr:uid="{00000000-0005-0000-0000-000028000000}"/>
    <cellStyle name="40% - Colore 3 2 2" xfId="44" xr:uid="{00000000-0005-0000-0000-000029000000}"/>
    <cellStyle name="40% - Colore 4 2" xfId="45" xr:uid="{00000000-0005-0000-0000-00002A000000}"/>
    <cellStyle name="40% - Colore 4 2 2" xfId="46" xr:uid="{00000000-0005-0000-0000-00002B000000}"/>
    <cellStyle name="40% - Colore 5 2" xfId="47" xr:uid="{00000000-0005-0000-0000-00002C000000}"/>
    <cellStyle name="40% - Colore 5 2 2" xfId="48" xr:uid="{00000000-0005-0000-0000-00002D000000}"/>
    <cellStyle name="40% - Colore 6 2" xfId="49" xr:uid="{00000000-0005-0000-0000-00002E000000}"/>
    <cellStyle name="40% - Colore 6 2 2" xfId="50" xr:uid="{00000000-0005-0000-0000-00002F000000}"/>
    <cellStyle name="60% - Accent1" xfId="51" xr:uid="{00000000-0005-0000-0000-000030000000}"/>
    <cellStyle name="60% - Accent2" xfId="52" xr:uid="{00000000-0005-0000-0000-000031000000}"/>
    <cellStyle name="60% - Accent3" xfId="53" xr:uid="{00000000-0005-0000-0000-000032000000}"/>
    <cellStyle name="60% - Accent4" xfId="54" xr:uid="{00000000-0005-0000-0000-000033000000}"/>
    <cellStyle name="60% - Accent5" xfId="55" xr:uid="{00000000-0005-0000-0000-000034000000}"/>
    <cellStyle name="60% - Accent6" xfId="56" xr:uid="{00000000-0005-0000-0000-000035000000}"/>
    <cellStyle name="60% - Colore 1 2" xfId="57" xr:uid="{00000000-0005-0000-0000-000036000000}"/>
    <cellStyle name="60% - Colore 2 2" xfId="58" xr:uid="{00000000-0005-0000-0000-000037000000}"/>
    <cellStyle name="60% - Colore 3 2" xfId="59" xr:uid="{00000000-0005-0000-0000-000038000000}"/>
    <cellStyle name="60% - Colore 4 2" xfId="60" xr:uid="{00000000-0005-0000-0000-000039000000}"/>
    <cellStyle name="60% - Colore 5 2" xfId="61" xr:uid="{00000000-0005-0000-0000-00003A000000}"/>
    <cellStyle name="60% - Colore 6 2" xfId="62" xr:uid="{00000000-0005-0000-0000-00003B000000}"/>
    <cellStyle name="Accent1" xfId="63" xr:uid="{00000000-0005-0000-0000-00003C000000}"/>
    <cellStyle name="Accent2" xfId="64" xr:uid="{00000000-0005-0000-0000-00003D000000}"/>
    <cellStyle name="Accent3" xfId="65" xr:uid="{00000000-0005-0000-0000-00003E000000}"/>
    <cellStyle name="Accent4" xfId="66" xr:uid="{00000000-0005-0000-0000-00003F000000}"/>
    <cellStyle name="Accent5" xfId="67" xr:uid="{00000000-0005-0000-0000-000040000000}"/>
    <cellStyle name="Accent6" xfId="68" xr:uid="{00000000-0005-0000-0000-000041000000}"/>
    <cellStyle name="Bad" xfId="69" xr:uid="{00000000-0005-0000-0000-000042000000}"/>
    <cellStyle name="Calcolo 2" xfId="70" xr:uid="{00000000-0005-0000-0000-000043000000}"/>
    <cellStyle name="Calculation" xfId="71" xr:uid="{00000000-0005-0000-0000-000044000000}"/>
    <cellStyle name="Cella collegata 2" xfId="72" xr:uid="{00000000-0005-0000-0000-000045000000}"/>
    <cellStyle name="Cella da controllare 2" xfId="73" xr:uid="{00000000-0005-0000-0000-000046000000}"/>
    <cellStyle name="Check Cell" xfId="74" xr:uid="{00000000-0005-0000-0000-000047000000}"/>
    <cellStyle name="Collegamento ipertestuale 2" xfId="75" xr:uid="{00000000-0005-0000-0000-000048000000}"/>
    <cellStyle name="Collegamento ipertestuale 3" xfId="76" xr:uid="{00000000-0005-0000-0000-000049000000}"/>
    <cellStyle name="Colore 1 2" xfId="77" xr:uid="{00000000-0005-0000-0000-00004A000000}"/>
    <cellStyle name="Colore 2 2" xfId="78" xr:uid="{00000000-0005-0000-0000-00004B000000}"/>
    <cellStyle name="Colore 3 2" xfId="79" xr:uid="{00000000-0005-0000-0000-00004C000000}"/>
    <cellStyle name="Colore 4 2" xfId="80" xr:uid="{00000000-0005-0000-0000-00004D000000}"/>
    <cellStyle name="Colore 5 2" xfId="81" xr:uid="{00000000-0005-0000-0000-00004E000000}"/>
    <cellStyle name="Colore 6 2" xfId="82" xr:uid="{00000000-0005-0000-0000-00004F000000}"/>
    <cellStyle name="Euro" xfId="83" xr:uid="{00000000-0005-0000-0000-000050000000}"/>
    <cellStyle name="Euro 2" xfId="395" xr:uid="{00000000-0005-0000-0000-000051000000}"/>
    <cellStyle name="Explanatory Text" xfId="84" xr:uid="{00000000-0005-0000-0000-000052000000}"/>
    <cellStyle name="Good" xfId="85" xr:uid="{00000000-0005-0000-0000-000053000000}"/>
    <cellStyle name="Heading 1" xfId="86" xr:uid="{00000000-0005-0000-0000-000054000000}"/>
    <cellStyle name="Heading 2" xfId="87" xr:uid="{00000000-0005-0000-0000-000055000000}"/>
    <cellStyle name="Heading 3" xfId="88" xr:uid="{00000000-0005-0000-0000-000056000000}"/>
    <cellStyle name="Heading 4" xfId="89" xr:uid="{00000000-0005-0000-0000-000057000000}"/>
    <cellStyle name="Input 2" xfId="90" xr:uid="{00000000-0005-0000-0000-000058000000}"/>
    <cellStyle name="Linked Cell" xfId="91" xr:uid="{00000000-0005-0000-0000-000059000000}"/>
    <cellStyle name="Migliaia" xfId="1" builtinId="3"/>
    <cellStyle name="Migliaia [0] 2" xfId="92" xr:uid="{00000000-0005-0000-0000-00005B000000}"/>
    <cellStyle name="Migliaia [0] 2 2" xfId="396" xr:uid="{00000000-0005-0000-0000-00005C000000}"/>
    <cellStyle name="Migliaia [0] 3" xfId="93" xr:uid="{00000000-0005-0000-0000-00005D000000}"/>
    <cellStyle name="Migliaia [0] 3 2" xfId="94" xr:uid="{00000000-0005-0000-0000-00005E000000}"/>
    <cellStyle name="Migliaia [0] 3 2 2" xfId="398" xr:uid="{00000000-0005-0000-0000-00005F000000}"/>
    <cellStyle name="Migliaia [0] 3 3" xfId="397" xr:uid="{00000000-0005-0000-0000-000060000000}"/>
    <cellStyle name="Migliaia [0] 4" xfId="95" xr:uid="{00000000-0005-0000-0000-000061000000}"/>
    <cellStyle name="Migliaia [0] 4 2" xfId="96" xr:uid="{00000000-0005-0000-0000-000062000000}"/>
    <cellStyle name="Migliaia [0] 4 2 2" xfId="400" xr:uid="{00000000-0005-0000-0000-000063000000}"/>
    <cellStyle name="Migliaia [0] 4 3" xfId="97" xr:uid="{00000000-0005-0000-0000-000064000000}"/>
    <cellStyle name="Migliaia [0] 4 3 2" xfId="401" xr:uid="{00000000-0005-0000-0000-000065000000}"/>
    <cellStyle name="Migliaia [0] 4 4" xfId="399" xr:uid="{00000000-0005-0000-0000-000066000000}"/>
    <cellStyle name="Migliaia [0] 5" xfId="98" xr:uid="{00000000-0005-0000-0000-000067000000}"/>
    <cellStyle name="Migliaia [0] 5 2" xfId="402" xr:uid="{00000000-0005-0000-0000-000068000000}"/>
    <cellStyle name="Migliaia [0] 6" xfId="99" xr:uid="{00000000-0005-0000-0000-000069000000}"/>
    <cellStyle name="Migliaia [0] 6 2" xfId="403" xr:uid="{00000000-0005-0000-0000-00006A000000}"/>
    <cellStyle name="Migliaia [0] 7" xfId="100" xr:uid="{00000000-0005-0000-0000-00006B000000}"/>
    <cellStyle name="Migliaia [0] 7 2" xfId="404" xr:uid="{00000000-0005-0000-0000-00006C000000}"/>
    <cellStyle name="Migliaia [0] 8" xfId="101" xr:uid="{00000000-0005-0000-0000-00006D000000}"/>
    <cellStyle name="Migliaia [0] 8 2" xfId="405" xr:uid="{00000000-0005-0000-0000-00006E000000}"/>
    <cellStyle name="Migliaia 10" xfId="102" xr:uid="{00000000-0005-0000-0000-00006F000000}"/>
    <cellStyle name="Migliaia 10 2" xfId="406" xr:uid="{00000000-0005-0000-0000-000070000000}"/>
    <cellStyle name="Migliaia 100" xfId="103" xr:uid="{00000000-0005-0000-0000-000071000000}"/>
    <cellStyle name="Migliaia 100 2" xfId="104" xr:uid="{00000000-0005-0000-0000-000072000000}"/>
    <cellStyle name="Migliaia 100 2 2" xfId="408" xr:uid="{00000000-0005-0000-0000-000073000000}"/>
    <cellStyle name="Migliaia 100 3" xfId="407" xr:uid="{00000000-0005-0000-0000-000074000000}"/>
    <cellStyle name="Migliaia 101" xfId="105" xr:uid="{00000000-0005-0000-0000-000075000000}"/>
    <cellStyle name="Migliaia 101 2" xfId="409" xr:uid="{00000000-0005-0000-0000-000076000000}"/>
    <cellStyle name="Migliaia 102" xfId="106" xr:uid="{00000000-0005-0000-0000-000077000000}"/>
    <cellStyle name="Migliaia 102 2" xfId="410" xr:uid="{00000000-0005-0000-0000-000078000000}"/>
    <cellStyle name="Migliaia 103" xfId="107" xr:uid="{00000000-0005-0000-0000-000079000000}"/>
    <cellStyle name="Migliaia 103 2" xfId="411" xr:uid="{00000000-0005-0000-0000-00007A000000}"/>
    <cellStyle name="Migliaia 104" xfId="108" xr:uid="{00000000-0005-0000-0000-00007B000000}"/>
    <cellStyle name="Migliaia 104 2" xfId="412" xr:uid="{00000000-0005-0000-0000-00007C000000}"/>
    <cellStyle name="Migliaia 105" xfId="109" xr:uid="{00000000-0005-0000-0000-00007D000000}"/>
    <cellStyle name="Migliaia 105 2" xfId="413" xr:uid="{00000000-0005-0000-0000-00007E000000}"/>
    <cellStyle name="Migliaia 106" xfId="110" xr:uid="{00000000-0005-0000-0000-00007F000000}"/>
    <cellStyle name="Migliaia 106 2" xfId="414" xr:uid="{00000000-0005-0000-0000-000080000000}"/>
    <cellStyle name="Migliaia 107" xfId="111" xr:uid="{00000000-0005-0000-0000-000081000000}"/>
    <cellStyle name="Migliaia 107 2" xfId="415" xr:uid="{00000000-0005-0000-0000-000082000000}"/>
    <cellStyle name="Migliaia 108" xfId="112" xr:uid="{00000000-0005-0000-0000-000083000000}"/>
    <cellStyle name="Migliaia 108 2" xfId="113" xr:uid="{00000000-0005-0000-0000-000084000000}"/>
    <cellStyle name="Migliaia 108 2 2" xfId="417" xr:uid="{00000000-0005-0000-0000-000085000000}"/>
    <cellStyle name="Migliaia 108 3" xfId="416" xr:uid="{00000000-0005-0000-0000-000086000000}"/>
    <cellStyle name="Migliaia 109" xfId="114" xr:uid="{00000000-0005-0000-0000-000087000000}"/>
    <cellStyle name="Migliaia 109 2" xfId="418" xr:uid="{00000000-0005-0000-0000-000088000000}"/>
    <cellStyle name="Migliaia 11" xfId="115" xr:uid="{00000000-0005-0000-0000-000089000000}"/>
    <cellStyle name="Migliaia 11 2" xfId="419" xr:uid="{00000000-0005-0000-0000-00008A000000}"/>
    <cellStyle name="Migliaia 110" xfId="116" xr:uid="{00000000-0005-0000-0000-00008B000000}"/>
    <cellStyle name="Migliaia 110 2" xfId="420" xr:uid="{00000000-0005-0000-0000-00008C000000}"/>
    <cellStyle name="Migliaia 111" xfId="117" xr:uid="{00000000-0005-0000-0000-00008D000000}"/>
    <cellStyle name="Migliaia 111 2" xfId="421" xr:uid="{00000000-0005-0000-0000-00008E000000}"/>
    <cellStyle name="Migliaia 112" xfId="118" xr:uid="{00000000-0005-0000-0000-00008F000000}"/>
    <cellStyle name="Migliaia 112 2" xfId="422" xr:uid="{00000000-0005-0000-0000-000090000000}"/>
    <cellStyle name="Migliaia 113" xfId="119" xr:uid="{00000000-0005-0000-0000-000091000000}"/>
    <cellStyle name="Migliaia 113 2" xfId="423" xr:uid="{00000000-0005-0000-0000-000092000000}"/>
    <cellStyle name="Migliaia 114" xfId="120" xr:uid="{00000000-0005-0000-0000-000093000000}"/>
    <cellStyle name="Migliaia 114 2" xfId="424" xr:uid="{00000000-0005-0000-0000-000094000000}"/>
    <cellStyle name="Migliaia 115" xfId="121" xr:uid="{00000000-0005-0000-0000-000095000000}"/>
    <cellStyle name="Migliaia 115 2" xfId="425" xr:uid="{00000000-0005-0000-0000-000096000000}"/>
    <cellStyle name="Migliaia 116" xfId="122" xr:uid="{00000000-0005-0000-0000-000097000000}"/>
    <cellStyle name="Migliaia 116 2" xfId="426" xr:uid="{00000000-0005-0000-0000-000098000000}"/>
    <cellStyle name="Migliaia 117" xfId="123" xr:uid="{00000000-0005-0000-0000-000099000000}"/>
    <cellStyle name="Migliaia 117 2" xfId="427" xr:uid="{00000000-0005-0000-0000-00009A000000}"/>
    <cellStyle name="Migliaia 118" xfId="124" xr:uid="{00000000-0005-0000-0000-00009B000000}"/>
    <cellStyle name="Migliaia 118 2" xfId="428" xr:uid="{00000000-0005-0000-0000-00009C000000}"/>
    <cellStyle name="Migliaia 119" xfId="125" xr:uid="{00000000-0005-0000-0000-00009D000000}"/>
    <cellStyle name="Migliaia 119 2" xfId="429" xr:uid="{00000000-0005-0000-0000-00009E000000}"/>
    <cellStyle name="Migliaia 12" xfId="126" xr:uid="{00000000-0005-0000-0000-00009F000000}"/>
    <cellStyle name="Migliaia 12 2" xfId="127" xr:uid="{00000000-0005-0000-0000-0000A0000000}"/>
    <cellStyle name="Migliaia 12 2 2" xfId="431" xr:uid="{00000000-0005-0000-0000-0000A1000000}"/>
    <cellStyle name="Migliaia 12 3" xfId="430" xr:uid="{00000000-0005-0000-0000-0000A2000000}"/>
    <cellStyle name="Migliaia 120" xfId="128" xr:uid="{00000000-0005-0000-0000-0000A3000000}"/>
    <cellStyle name="Migliaia 120 2" xfId="432" xr:uid="{00000000-0005-0000-0000-0000A4000000}"/>
    <cellStyle name="Migliaia 121" xfId="129" xr:uid="{00000000-0005-0000-0000-0000A5000000}"/>
    <cellStyle name="Migliaia 121 2" xfId="433" xr:uid="{00000000-0005-0000-0000-0000A6000000}"/>
    <cellStyle name="Migliaia 122" xfId="130" xr:uid="{00000000-0005-0000-0000-0000A7000000}"/>
    <cellStyle name="Migliaia 122 2" xfId="434" xr:uid="{00000000-0005-0000-0000-0000A8000000}"/>
    <cellStyle name="Migliaia 123" xfId="131" xr:uid="{00000000-0005-0000-0000-0000A9000000}"/>
    <cellStyle name="Migliaia 123 2" xfId="435" xr:uid="{00000000-0005-0000-0000-0000AA000000}"/>
    <cellStyle name="Migliaia 124" xfId="132" xr:uid="{00000000-0005-0000-0000-0000AB000000}"/>
    <cellStyle name="Migliaia 124 2" xfId="436" xr:uid="{00000000-0005-0000-0000-0000AC000000}"/>
    <cellStyle name="Migliaia 125" xfId="133" xr:uid="{00000000-0005-0000-0000-0000AD000000}"/>
    <cellStyle name="Migliaia 125 2" xfId="437" xr:uid="{00000000-0005-0000-0000-0000AE000000}"/>
    <cellStyle name="Migliaia 126" xfId="134" xr:uid="{00000000-0005-0000-0000-0000AF000000}"/>
    <cellStyle name="Migliaia 126 2" xfId="438" xr:uid="{00000000-0005-0000-0000-0000B0000000}"/>
    <cellStyle name="Migliaia 127" xfId="135" xr:uid="{00000000-0005-0000-0000-0000B1000000}"/>
    <cellStyle name="Migliaia 127 2" xfId="439" xr:uid="{00000000-0005-0000-0000-0000B2000000}"/>
    <cellStyle name="Migliaia 128" xfId="136" xr:uid="{00000000-0005-0000-0000-0000B3000000}"/>
    <cellStyle name="Migliaia 128 2" xfId="440" xr:uid="{00000000-0005-0000-0000-0000B4000000}"/>
    <cellStyle name="Migliaia 129" xfId="137" xr:uid="{00000000-0005-0000-0000-0000B5000000}"/>
    <cellStyle name="Migliaia 129 2" xfId="441" xr:uid="{00000000-0005-0000-0000-0000B6000000}"/>
    <cellStyle name="Migliaia 13" xfId="138" xr:uid="{00000000-0005-0000-0000-0000B7000000}"/>
    <cellStyle name="Migliaia 13 2" xfId="442" xr:uid="{00000000-0005-0000-0000-0000B8000000}"/>
    <cellStyle name="Migliaia 130" xfId="139" xr:uid="{00000000-0005-0000-0000-0000B9000000}"/>
    <cellStyle name="Migliaia 130 2" xfId="443" xr:uid="{00000000-0005-0000-0000-0000BA000000}"/>
    <cellStyle name="Migliaia 131" xfId="140" xr:uid="{00000000-0005-0000-0000-0000BB000000}"/>
    <cellStyle name="Migliaia 131 2" xfId="444" xr:uid="{00000000-0005-0000-0000-0000BC000000}"/>
    <cellStyle name="Migliaia 132" xfId="141" xr:uid="{00000000-0005-0000-0000-0000BD000000}"/>
    <cellStyle name="Migliaia 132 2" xfId="445" xr:uid="{00000000-0005-0000-0000-0000BE000000}"/>
    <cellStyle name="Migliaia 133" xfId="142" xr:uid="{00000000-0005-0000-0000-0000BF000000}"/>
    <cellStyle name="Migliaia 133 2" xfId="446" xr:uid="{00000000-0005-0000-0000-0000C0000000}"/>
    <cellStyle name="Migliaia 134" xfId="143" xr:uid="{00000000-0005-0000-0000-0000C1000000}"/>
    <cellStyle name="Migliaia 134 2" xfId="447" xr:uid="{00000000-0005-0000-0000-0000C2000000}"/>
    <cellStyle name="Migliaia 135" xfId="144" xr:uid="{00000000-0005-0000-0000-0000C3000000}"/>
    <cellStyle name="Migliaia 135 2" xfId="448" xr:uid="{00000000-0005-0000-0000-0000C4000000}"/>
    <cellStyle name="Migliaia 136" xfId="145" xr:uid="{00000000-0005-0000-0000-0000C5000000}"/>
    <cellStyle name="Migliaia 136 2" xfId="449" xr:uid="{00000000-0005-0000-0000-0000C6000000}"/>
    <cellStyle name="Migliaia 137" xfId="146" xr:uid="{00000000-0005-0000-0000-0000C7000000}"/>
    <cellStyle name="Migliaia 137 2" xfId="450" xr:uid="{00000000-0005-0000-0000-0000C8000000}"/>
    <cellStyle name="Migliaia 138" xfId="147" xr:uid="{00000000-0005-0000-0000-0000C9000000}"/>
    <cellStyle name="Migliaia 138 2" xfId="451" xr:uid="{00000000-0005-0000-0000-0000CA000000}"/>
    <cellStyle name="Migliaia 139" xfId="148" xr:uid="{00000000-0005-0000-0000-0000CB000000}"/>
    <cellStyle name="Migliaia 139 2" xfId="452" xr:uid="{00000000-0005-0000-0000-0000CC000000}"/>
    <cellStyle name="Migliaia 14" xfId="149" xr:uid="{00000000-0005-0000-0000-0000CD000000}"/>
    <cellStyle name="Migliaia 14 2" xfId="453" xr:uid="{00000000-0005-0000-0000-0000CE000000}"/>
    <cellStyle name="Migliaia 140" xfId="150" xr:uid="{00000000-0005-0000-0000-0000CF000000}"/>
    <cellStyle name="Migliaia 140 2" xfId="454" xr:uid="{00000000-0005-0000-0000-0000D0000000}"/>
    <cellStyle name="Migliaia 141" xfId="151" xr:uid="{00000000-0005-0000-0000-0000D1000000}"/>
    <cellStyle name="Migliaia 141 2" xfId="455" xr:uid="{00000000-0005-0000-0000-0000D2000000}"/>
    <cellStyle name="Migliaia 142" xfId="152" xr:uid="{00000000-0005-0000-0000-0000D3000000}"/>
    <cellStyle name="Migliaia 142 2" xfId="456" xr:uid="{00000000-0005-0000-0000-0000D4000000}"/>
    <cellStyle name="Migliaia 143" xfId="153" xr:uid="{00000000-0005-0000-0000-0000D5000000}"/>
    <cellStyle name="Migliaia 143 2" xfId="457" xr:uid="{00000000-0005-0000-0000-0000D6000000}"/>
    <cellStyle name="Migliaia 144" xfId="154" xr:uid="{00000000-0005-0000-0000-0000D7000000}"/>
    <cellStyle name="Migliaia 144 2" xfId="458" xr:uid="{00000000-0005-0000-0000-0000D8000000}"/>
    <cellStyle name="Migliaia 145" xfId="155" xr:uid="{00000000-0005-0000-0000-0000D9000000}"/>
    <cellStyle name="Migliaia 145 2" xfId="459" xr:uid="{00000000-0005-0000-0000-0000DA000000}"/>
    <cellStyle name="Migliaia 146" xfId="156" xr:uid="{00000000-0005-0000-0000-0000DB000000}"/>
    <cellStyle name="Migliaia 146 2" xfId="460" xr:uid="{00000000-0005-0000-0000-0000DC000000}"/>
    <cellStyle name="Migliaia 147" xfId="157" xr:uid="{00000000-0005-0000-0000-0000DD000000}"/>
    <cellStyle name="Migliaia 147 2" xfId="461" xr:uid="{00000000-0005-0000-0000-0000DE000000}"/>
    <cellStyle name="Migliaia 148" xfId="158" xr:uid="{00000000-0005-0000-0000-0000DF000000}"/>
    <cellStyle name="Migliaia 148 2" xfId="462" xr:uid="{00000000-0005-0000-0000-0000E0000000}"/>
    <cellStyle name="Migliaia 149" xfId="159" xr:uid="{00000000-0005-0000-0000-0000E1000000}"/>
    <cellStyle name="Migliaia 149 2" xfId="463" xr:uid="{00000000-0005-0000-0000-0000E2000000}"/>
    <cellStyle name="Migliaia 15" xfId="160" xr:uid="{00000000-0005-0000-0000-0000E3000000}"/>
    <cellStyle name="Migliaia 15 2" xfId="464" xr:uid="{00000000-0005-0000-0000-0000E4000000}"/>
    <cellStyle name="Migliaia 150" xfId="161" xr:uid="{00000000-0005-0000-0000-0000E5000000}"/>
    <cellStyle name="Migliaia 150 2" xfId="465" xr:uid="{00000000-0005-0000-0000-0000E6000000}"/>
    <cellStyle name="Migliaia 151" xfId="162" xr:uid="{00000000-0005-0000-0000-0000E7000000}"/>
    <cellStyle name="Migliaia 151 2" xfId="466" xr:uid="{00000000-0005-0000-0000-0000E8000000}"/>
    <cellStyle name="Migliaia 152" xfId="163" xr:uid="{00000000-0005-0000-0000-0000E9000000}"/>
    <cellStyle name="Migliaia 152 2" xfId="467" xr:uid="{00000000-0005-0000-0000-0000EA000000}"/>
    <cellStyle name="Migliaia 153" xfId="164" xr:uid="{00000000-0005-0000-0000-0000EB000000}"/>
    <cellStyle name="Migliaia 153 2" xfId="468" xr:uid="{00000000-0005-0000-0000-0000EC000000}"/>
    <cellStyle name="Migliaia 154" xfId="165" xr:uid="{00000000-0005-0000-0000-0000ED000000}"/>
    <cellStyle name="Migliaia 154 2" xfId="469" xr:uid="{00000000-0005-0000-0000-0000EE000000}"/>
    <cellStyle name="Migliaia 155" xfId="166" xr:uid="{00000000-0005-0000-0000-0000EF000000}"/>
    <cellStyle name="Migliaia 155 2" xfId="470" xr:uid="{00000000-0005-0000-0000-0000F0000000}"/>
    <cellStyle name="Migliaia 156" xfId="167" xr:uid="{00000000-0005-0000-0000-0000F1000000}"/>
    <cellStyle name="Migliaia 156 2" xfId="471" xr:uid="{00000000-0005-0000-0000-0000F2000000}"/>
    <cellStyle name="Migliaia 157" xfId="168" xr:uid="{00000000-0005-0000-0000-0000F3000000}"/>
    <cellStyle name="Migliaia 157 2" xfId="472" xr:uid="{00000000-0005-0000-0000-0000F4000000}"/>
    <cellStyle name="Migliaia 158" xfId="169" xr:uid="{00000000-0005-0000-0000-0000F5000000}"/>
    <cellStyle name="Migliaia 158 2" xfId="473" xr:uid="{00000000-0005-0000-0000-0000F6000000}"/>
    <cellStyle name="Migliaia 159" xfId="170" xr:uid="{00000000-0005-0000-0000-0000F7000000}"/>
    <cellStyle name="Migliaia 159 2" xfId="474" xr:uid="{00000000-0005-0000-0000-0000F8000000}"/>
    <cellStyle name="Migliaia 16" xfId="171" xr:uid="{00000000-0005-0000-0000-0000F9000000}"/>
    <cellStyle name="Migliaia 16 2" xfId="475" xr:uid="{00000000-0005-0000-0000-0000FA000000}"/>
    <cellStyle name="Migliaia 160" xfId="172" xr:uid="{00000000-0005-0000-0000-0000FB000000}"/>
    <cellStyle name="Migliaia 160 2" xfId="476" xr:uid="{00000000-0005-0000-0000-0000FC000000}"/>
    <cellStyle name="Migliaia 161" xfId="173" xr:uid="{00000000-0005-0000-0000-0000FD000000}"/>
    <cellStyle name="Migliaia 161 2" xfId="477" xr:uid="{00000000-0005-0000-0000-0000FE000000}"/>
    <cellStyle name="Migliaia 162" xfId="174" xr:uid="{00000000-0005-0000-0000-0000FF000000}"/>
    <cellStyle name="Migliaia 162 2" xfId="478" xr:uid="{00000000-0005-0000-0000-000000010000}"/>
    <cellStyle name="Migliaia 163" xfId="175" xr:uid="{00000000-0005-0000-0000-000001010000}"/>
    <cellStyle name="Migliaia 163 2" xfId="479" xr:uid="{00000000-0005-0000-0000-000002010000}"/>
    <cellStyle name="Migliaia 164" xfId="176" xr:uid="{00000000-0005-0000-0000-000003010000}"/>
    <cellStyle name="Migliaia 164 2" xfId="480" xr:uid="{00000000-0005-0000-0000-000004010000}"/>
    <cellStyle name="Migliaia 165" xfId="177" xr:uid="{00000000-0005-0000-0000-000005010000}"/>
    <cellStyle name="Migliaia 165 2" xfId="481" xr:uid="{00000000-0005-0000-0000-000006010000}"/>
    <cellStyle name="Migliaia 166" xfId="178" xr:uid="{00000000-0005-0000-0000-000007010000}"/>
    <cellStyle name="Migliaia 166 2" xfId="482" xr:uid="{00000000-0005-0000-0000-000008010000}"/>
    <cellStyle name="Migliaia 167" xfId="394" xr:uid="{00000000-0005-0000-0000-000009010000}"/>
    <cellStyle name="Migliaia 168" xfId="663" xr:uid="{00000000-0005-0000-0000-00000A010000}"/>
    <cellStyle name="Migliaia 169" xfId="665" xr:uid="{05862D30-32FE-4310-AB0C-B00A11822E4E}"/>
    <cellStyle name="Migliaia 17" xfId="179" xr:uid="{00000000-0005-0000-0000-00000B010000}"/>
    <cellStyle name="Migliaia 17 2" xfId="483" xr:uid="{00000000-0005-0000-0000-00000C010000}"/>
    <cellStyle name="Migliaia 18" xfId="180" xr:uid="{00000000-0005-0000-0000-00000D010000}"/>
    <cellStyle name="Migliaia 18 2" xfId="484" xr:uid="{00000000-0005-0000-0000-00000E010000}"/>
    <cellStyle name="Migliaia 19" xfId="181" xr:uid="{00000000-0005-0000-0000-00000F010000}"/>
    <cellStyle name="Migliaia 19 2" xfId="182" xr:uid="{00000000-0005-0000-0000-000010010000}"/>
    <cellStyle name="Migliaia 19 2 2" xfId="183" xr:uid="{00000000-0005-0000-0000-000011010000}"/>
    <cellStyle name="Migliaia 19 2 2 2" xfId="487" xr:uid="{00000000-0005-0000-0000-000012010000}"/>
    <cellStyle name="Migliaia 19 2 3" xfId="486" xr:uid="{00000000-0005-0000-0000-000013010000}"/>
    <cellStyle name="Migliaia 19 3" xfId="184" xr:uid="{00000000-0005-0000-0000-000014010000}"/>
    <cellStyle name="Migliaia 19 3 2" xfId="488" xr:uid="{00000000-0005-0000-0000-000015010000}"/>
    <cellStyle name="Migliaia 19 4" xfId="485" xr:uid="{00000000-0005-0000-0000-000016010000}"/>
    <cellStyle name="Migliaia 2" xfId="185" xr:uid="{00000000-0005-0000-0000-000017010000}"/>
    <cellStyle name="Migliaia 2 2" xfId="186" xr:uid="{00000000-0005-0000-0000-000018010000}"/>
    <cellStyle name="Migliaia 2 2 2" xfId="490" xr:uid="{00000000-0005-0000-0000-000019010000}"/>
    <cellStyle name="Migliaia 2 3" xfId="187" xr:uid="{00000000-0005-0000-0000-00001A010000}"/>
    <cellStyle name="Migliaia 2 3 2" xfId="491" xr:uid="{00000000-0005-0000-0000-00001B010000}"/>
    <cellStyle name="Migliaia 2 4" xfId="489" xr:uid="{00000000-0005-0000-0000-00001C010000}"/>
    <cellStyle name="Migliaia 20" xfId="188" xr:uid="{00000000-0005-0000-0000-00001D010000}"/>
    <cellStyle name="Migliaia 20 2" xfId="189" xr:uid="{00000000-0005-0000-0000-00001E010000}"/>
    <cellStyle name="Migliaia 20 2 2" xfId="190" xr:uid="{00000000-0005-0000-0000-00001F010000}"/>
    <cellStyle name="Migliaia 20 2 2 2" xfId="494" xr:uid="{00000000-0005-0000-0000-000020010000}"/>
    <cellStyle name="Migliaia 20 2 3" xfId="493" xr:uid="{00000000-0005-0000-0000-000021010000}"/>
    <cellStyle name="Migliaia 20 3" xfId="191" xr:uid="{00000000-0005-0000-0000-000022010000}"/>
    <cellStyle name="Migliaia 20 3 2" xfId="495" xr:uid="{00000000-0005-0000-0000-000023010000}"/>
    <cellStyle name="Migliaia 20 4" xfId="492" xr:uid="{00000000-0005-0000-0000-000024010000}"/>
    <cellStyle name="Migliaia 21" xfId="192" xr:uid="{00000000-0005-0000-0000-000025010000}"/>
    <cellStyle name="Migliaia 21 2" xfId="193" xr:uid="{00000000-0005-0000-0000-000026010000}"/>
    <cellStyle name="Migliaia 21 2 2" xfId="194" xr:uid="{00000000-0005-0000-0000-000027010000}"/>
    <cellStyle name="Migliaia 21 2 2 2" xfId="498" xr:uid="{00000000-0005-0000-0000-000028010000}"/>
    <cellStyle name="Migliaia 21 2 3" xfId="497" xr:uid="{00000000-0005-0000-0000-000029010000}"/>
    <cellStyle name="Migliaia 21 3" xfId="195" xr:uid="{00000000-0005-0000-0000-00002A010000}"/>
    <cellStyle name="Migliaia 21 3 2" xfId="499" xr:uid="{00000000-0005-0000-0000-00002B010000}"/>
    <cellStyle name="Migliaia 21 4" xfId="496" xr:uid="{00000000-0005-0000-0000-00002C010000}"/>
    <cellStyle name="Migliaia 22" xfId="196" xr:uid="{00000000-0005-0000-0000-00002D010000}"/>
    <cellStyle name="Migliaia 22 2" xfId="197" xr:uid="{00000000-0005-0000-0000-00002E010000}"/>
    <cellStyle name="Migliaia 22 2 2" xfId="501" xr:uid="{00000000-0005-0000-0000-00002F010000}"/>
    <cellStyle name="Migliaia 22 3" xfId="500" xr:uid="{00000000-0005-0000-0000-000030010000}"/>
    <cellStyle name="Migliaia 23" xfId="198" xr:uid="{00000000-0005-0000-0000-000031010000}"/>
    <cellStyle name="Migliaia 23 2" xfId="199" xr:uid="{00000000-0005-0000-0000-000032010000}"/>
    <cellStyle name="Migliaia 23 2 2" xfId="503" xr:uid="{00000000-0005-0000-0000-000033010000}"/>
    <cellStyle name="Migliaia 23 3" xfId="502" xr:uid="{00000000-0005-0000-0000-000034010000}"/>
    <cellStyle name="Migliaia 24" xfId="200" xr:uid="{00000000-0005-0000-0000-000035010000}"/>
    <cellStyle name="Migliaia 24 2" xfId="201" xr:uid="{00000000-0005-0000-0000-000036010000}"/>
    <cellStyle name="Migliaia 24 2 2" xfId="505" xr:uid="{00000000-0005-0000-0000-000037010000}"/>
    <cellStyle name="Migliaia 24 3" xfId="504" xr:uid="{00000000-0005-0000-0000-000038010000}"/>
    <cellStyle name="Migliaia 25" xfId="202" xr:uid="{00000000-0005-0000-0000-000039010000}"/>
    <cellStyle name="Migliaia 25 2" xfId="203" xr:uid="{00000000-0005-0000-0000-00003A010000}"/>
    <cellStyle name="Migliaia 25 2 2" xfId="507" xr:uid="{00000000-0005-0000-0000-00003B010000}"/>
    <cellStyle name="Migliaia 25 3" xfId="506" xr:uid="{00000000-0005-0000-0000-00003C010000}"/>
    <cellStyle name="Migliaia 26" xfId="204" xr:uid="{00000000-0005-0000-0000-00003D010000}"/>
    <cellStyle name="Migliaia 26 2" xfId="205" xr:uid="{00000000-0005-0000-0000-00003E010000}"/>
    <cellStyle name="Migliaia 26 2 2" xfId="509" xr:uid="{00000000-0005-0000-0000-00003F010000}"/>
    <cellStyle name="Migliaia 26 3" xfId="508" xr:uid="{00000000-0005-0000-0000-000040010000}"/>
    <cellStyle name="Migliaia 27" xfId="206" xr:uid="{00000000-0005-0000-0000-000041010000}"/>
    <cellStyle name="Migliaia 27 2" xfId="207" xr:uid="{00000000-0005-0000-0000-000042010000}"/>
    <cellStyle name="Migliaia 27 2 2" xfId="511" xr:uid="{00000000-0005-0000-0000-000043010000}"/>
    <cellStyle name="Migliaia 27 3" xfId="510" xr:uid="{00000000-0005-0000-0000-000044010000}"/>
    <cellStyle name="Migliaia 28" xfId="208" xr:uid="{00000000-0005-0000-0000-000045010000}"/>
    <cellStyle name="Migliaia 28 2" xfId="209" xr:uid="{00000000-0005-0000-0000-000046010000}"/>
    <cellStyle name="Migliaia 28 2 2" xfId="513" xr:uid="{00000000-0005-0000-0000-000047010000}"/>
    <cellStyle name="Migliaia 28 3" xfId="512" xr:uid="{00000000-0005-0000-0000-000048010000}"/>
    <cellStyle name="Migliaia 29" xfId="210" xr:uid="{00000000-0005-0000-0000-000049010000}"/>
    <cellStyle name="Migliaia 29 2" xfId="211" xr:uid="{00000000-0005-0000-0000-00004A010000}"/>
    <cellStyle name="Migliaia 29 2 2" xfId="515" xr:uid="{00000000-0005-0000-0000-00004B010000}"/>
    <cellStyle name="Migliaia 29 3" xfId="514" xr:uid="{00000000-0005-0000-0000-00004C010000}"/>
    <cellStyle name="Migliaia 3" xfId="212" xr:uid="{00000000-0005-0000-0000-00004D010000}"/>
    <cellStyle name="Migliaia 3 2" xfId="213" xr:uid="{00000000-0005-0000-0000-00004E010000}"/>
    <cellStyle name="Migliaia 3 2 2" xfId="214" xr:uid="{00000000-0005-0000-0000-00004F010000}"/>
    <cellStyle name="Migliaia 3 2 2 2" xfId="518" xr:uid="{00000000-0005-0000-0000-000050010000}"/>
    <cellStyle name="Migliaia 3 2 3" xfId="517" xr:uid="{00000000-0005-0000-0000-000051010000}"/>
    <cellStyle name="Migliaia 3 3" xfId="516" xr:uid="{00000000-0005-0000-0000-000052010000}"/>
    <cellStyle name="Migliaia 30" xfId="215" xr:uid="{00000000-0005-0000-0000-000053010000}"/>
    <cellStyle name="Migliaia 30 2" xfId="216" xr:uid="{00000000-0005-0000-0000-000054010000}"/>
    <cellStyle name="Migliaia 30 2 2" xfId="520" xr:uid="{00000000-0005-0000-0000-000055010000}"/>
    <cellStyle name="Migliaia 30 3" xfId="519" xr:uid="{00000000-0005-0000-0000-000056010000}"/>
    <cellStyle name="Migliaia 31" xfId="217" xr:uid="{00000000-0005-0000-0000-000057010000}"/>
    <cellStyle name="Migliaia 31 2" xfId="218" xr:uid="{00000000-0005-0000-0000-000058010000}"/>
    <cellStyle name="Migliaia 31 2 2" xfId="522" xr:uid="{00000000-0005-0000-0000-000059010000}"/>
    <cellStyle name="Migliaia 31 3" xfId="521" xr:uid="{00000000-0005-0000-0000-00005A010000}"/>
    <cellStyle name="Migliaia 32" xfId="219" xr:uid="{00000000-0005-0000-0000-00005B010000}"/>
    <cellStyle name="Migliaia 32 2" xfId="220" xr:uid="{00000000-0005-0000-0000-00005C010000}"/>
    <cellStyle name="Migliaia 32 2 2" xfId="524" xr:uid="{00000000-0005-0000-0000-00005D010000}"/>
    <cellStyle name="Migliaia 32 3" xfId="523" xr:uid="{00000000-0005-0000-0000-00005E010000}"/>
    <cellStyle name="Migliaia 33" xfId="221" xr:uid="{00000000-0005-0000-0000-00005F010000}"/>
    <cellStyle name="Migliaia 33 2" xfId="222" xr:uid="{00000000-0005-0000-0000-000060010000}"/>
    <cellStyle name="Migliaia 33 2 2" xfId="526" xr:uid="{00000000-0005-0000-0000-000061010000}"/>
    <cellStyle name="Migliaia 33 3" xfId="525" xr:uid="{00000000-0005-0000-0000-000062010000}"/>
    <cellStyle name="Migliaia 34" xfId="223" xr:uid="{00000000-0005-0000-0000-000063010000}"/>
    <cellStyle name="Migliaia 34 2" xfId="224" xr:uid="{00000000-0005-0000-0000-000064010000}"/>
    <cellStyle name="Migliaia 34 2 2" xfId="528" xr:uid="{00000000-0005-0000-0000-000065010000}"/>
    <cellStyle name="Migliaia 34 3" xfId="527" xr:uid="{00000000-0005-0000-0000-000066010000}"/>
    <cellStyle name="Migliaia 35" xfId="225" xr:uid="{00000000-0005-0000-0000-000067010000}"/>
    <cellStyle name="Migliaia 35 2" xfId="226" xr:uid="{00000000-0005-0000-0000-000068010000}"/>
    <cellStyle name="Migliaia 35 2 2" xfId="530" xr:uid="{00000000-0005-0000-0000-000069010000}"/>
    <cellStyle name="Migliaia 35 3" xfId="529" xr:uid="{00000000-0005-0000-0000-00006A010000}"/>
    <cellStyle name="Migliaia 36" xfId="227" xr:uid="{00000000-0005-0000-0000-00006B010000}"/>
    <cellStyle name="Migliaia 36 2" xfId="228" xr:uid="{00000000-0005-0000-0000-00006C010000}"/>
    <cellStyle name="Migliaia 36 2 2" xfId="532" xr:uid="{00000000-0005-0000-0000-00006D010000}"/>
    <cellStyle name="Migliaia 36 3" xfId="531" xr:uid="{00000000-0005-0000-0000-00006E010000}"/>
    <cellStyle name="Migliaia 37" xfId="229" xr:uid="{00000000-0005-0000-0000-00006F010000}"/>
    <cellStyle name="Migliaia 37 2" xfId="230" xr:uid="{00000000-0005-0000-0000-000070010000}"/>
    <cellStyle name="Migliaia 37 2 2" xfId="534" xr:uid="{00000000-0005-0000-0000-000071010000}"/>
    <cellStyle name="Migliaia 37 3" xfId="533" xr:uid="{00000000-0005-0000-0000-000072010000}"/>
    <cellStyle name="Migliaia 38" xfId="231" xr:uid="{00000000-0005-0000-0000-000073010000}"/>
    <cellStyle name="Migliaia 38 2" xfId="232" xr:uid="{00000000-0005-0000-0000-000074010000}"/>
    <cellStyle name="Migliaia 38 2 2" xfId="536" xr:uid="{00000000-0005-0000-0000-000075010000}"/>
    <cellStyle name="Migliaia 38 3" xfId="535" xr:uid="{00000000-0005-0000-0000-000076010000}"/>
    <cellStyle name="Migliaia 39" xfId="233" xr:uid="{00000000-0005-0000-0000-000077010000}"/>
    <cellStyle name="Migliaia 39 2" xfId="234" xr:uid="{00000000-0005-0000-0000-000078010000}"/>
    <cellStyle name="Migliaia 39 2 2" xfId="538" xr:uid="{00000000-0005-0000-0000-000079010000}"/>
    <cellStyle name="Migliaia 39 3" xfId="537" xr:uid="{00000000-0005-0000-0000-00007A010000}"/>
    <cellStyle name="Migliaia 4" xfId="235" xr:uid="{00000000-0005-0000-0000-00007B010000}"/>
    <cellStyle name="Migliaia 4 2" xfId="539" xr:uid="{00000000-0005-0000-0000-00007C010000}"/>
    <cellStyle name="Migliaia 40" xfId="236" xr:uid="{00000000-0005-0000-0000-00007D010000}"/>
    <cellStyle name="Migliaia 40 2" xfId="237" xr:uid="{00000000-0005-0000-0000-00007E010000}"/>
    <cellStyle name="Migliaia 40 2 2" xfId="541" xr:uid="{00000000-0005-0000-0000-00007F010000}"/>
    <cellStyle name="Migliaia 40 3" xfId="540" xr:uid="{00000000-0005-0000-0000-000080010000}"/>
    <cellStyle name="Migliaia 41" xfId="238" xr:uid="{00000000-0005-0000-0000-000081010000}"/>
    <cellStyle name="Migliaia 41 2" xfId="239" xr:uid="{00000000-0005-0000-0000-000082010000}"/>
    <cellStyle name="Migliaia 41 2 2" xfId="543" xr:uid="{00000000-0005-0000-0000-000083010000}"/>
    <cellStyle name="Migliaia 41 3" xfId="542" xr:uid="{00000000-0005-0000-0000-000084010000}"/>
    <cellStyle name="Migliaia 42" xfId="240" xr:uid="{00000000-0005-0000-0000-000085010000}"/>
    <cellStyle name="Migliaia 42 2" xfId="241" xr:uid="{00000000-0005-0000-0000-000086010000}"/>
    <cellStyle name="Migliaia 42 2 2" xfId="545" xr:uid="{00000000-0005-0000-0000-000087010000}"/>
    <cellStyle name="Migliaia 42 3" xfId="544" xr:uid="{00000000-0005-0000-0000-000088010000}"/>
    <cellStyle name="Migliaia 43" xfId="242" xr:uid="{00000000-0005-0000-0000-000089010000}"/>
    <cellStyle name="Migliaia 43 2" xfId="243" xr:uid="{00000000-0005-0000-0000-00008A010000}"/>
    <cellStyle name="Migliaia 43 2 2" xfId="547" xr:uid="{00000000-0005-0000-0000-00008B010000}"/>
    <cellStyle name="Migliaia 43 3" xfId="546" xr:uid="{00000000-0005-0000-0000-00008C010000}"/>
    <cellStyle name="Migliaia 44" xfId="244" xr:uid="{00000000-0005-0000-0000-00008D010000}"/>
    <cellStyle name="Migliaia 44 2" xfId="245" xr:uid="{00000000-0005-0000-0000-00008E010000}"/>
    <cellStyle name="Migliaia 44 2 2" xfId="549" xr:uid="{00000000-0005-0000-0000-00008F010000}"/>
    <cellStyle name="Migliaia 44 3" xfId="548" xr:uid="{00000000-0005-0000-0000-000090010000}"/>
    <cellStyle name="Migliaia 45" xfId="246" xr:uid="{00000000-0005-0000-0000-000091010000}"/>
    <cellStyle name="Migliaia 45 2" xfId="247" xr:uid="{00000000-0005-0000-0000-000092010000}"/>
    <cellStyle name="Migliaia 45 2 2" xfId="551" xr:uid="{00000000-0005-0000-0000-000093010000}"/>
    <cellStyle name="Migliaia 45 3" xfId="550" xr:uid="{00000000-0005-0000-0000-000094010000}"/>
    <cellStyle name="Migliaia 46" xfId="248" xr:uid="{00000000-0005-0000-0000-000095010000}"/>
    <cellStyle name="Migliaia 46 2" xfId="249" xr:uid="{00000000-0005-0000-0000-000096010000}"/>
    <cellStyle name="Migliaia 46 2 2" xfId="553" xr:uid="{00000000-0005-0000-0000-000097010000}"/>
    <cellStyle name="Migliaia 46 3" xfId="552" xr:uid="{00000000-0005-0000-0000-000098010000}"/>
    <cellStyle name="Migliaia 47" xfId="250" xr:uid="{00000000-0005-0000-0000-000099010000}"/>
    <cellStyle name="Migliaia 47 2" xfId="251" xr:uid="{00000000-0005-0000-0000-00009A010000}"/>
    <cellStyle name="Migliaia 47 2 2" xfId="555" xr:uid="{00000000-0005-0000-0000-00009B010000}"/>
    <cellStyle name="Migliaia 47 3" xfId="554" xr:uid="{00000000-0005-0000-0000-00009C010000}"/>
    <cellStyle name="Migliaia 48" xfId="252" xr:uid="{00000000-0005-0000-0000-00009D010000}"/>
    <cellStyle name="Migliaia 48 2" xfId="253" xr:uid="{00000000-0005-0000-0000-00009E010000}"/>
    <cellStyle name="Migliaia 48 2 2" xfId="557" xr:uid="{00000000-0005-0000-0000-00009F010000}"/>
    <cellStyle name="Migliaia 48 3" xfId="556" xr:uid="{00000000-0005-0000-0000-0000A0010000}"/>
    <cellStyle name="Migliaia 49" xfId="254" xr:uid="{00000000-0005-0000-0000-0000A1010000}"/>
    <cellStyle name="Migliaia 49 2" xfId="255" xr:uid="{00000000-0005-0000-0000-0000A2010000}"/>
    <cellStyle name="Migliaia 49 2 2" xfId="559" xr:uid="{00000000-0005-0000-0000-0000A3010000}"/>
    <cellStyle name="Migliaia 49 3" xfId="558" xr:uid="{00000000-0005-0000-0000-0000A4010000}"/>
    <cellStyle name="Migliaia 5" xfId="256" xr:uid="{00000000-0005-0000-0000-0000A5010000}"/>
    <cellStyle name="Migliaia 5 2" xfId="257" xr:uid="{00000000-0005-0000-0000-0000A6010000}"/>
    <cellStyle name="Migliaia 5 2 2" xfId="561" xr:uid="{00000000-0005-0000-0000-0000A7010000}"/>
    <cellStyle name="Migliaia 5 3" xfId="560" xr:uid="{00000000-0005-0000-0000-0000A8010000}"/>
    <cellStyle name="Migliaia 50" xfId="258" xr:uid="{00000000-0005-0000-0000-0000A9010000}"/>
    <cellStyle name="Migliaia 50 2" xfId="259" xr:uid="{00000000-0005-0000-0000-0000AA010000}"/>
    <cellStyle name="Migliaia 50 2 2" xfId="563" xr:uid="{00000000-0005-0000-0000-0000AB010000}"/>
    <cellStyle name="Migliaia 50 3" xfId="562" xr:uid="{00000000-0005-0000-0000-0000AC010000}"/>
    <cellStyle name="Migliaia 51" xfId="260" xr:uid="{00000000-0005-0000-0000-0000AD010000}"/>
    <cellStyle name="Migliaia 51 2" xfId="261" xr:uid="{00000000-0005-0000-0000-0000AE010000}"/>
    <cellStyle name="Migliaia 51 2 2" xfId="565" xr:uid="{00000000-0005-0000-0000-0000AF010000}"/>
    <cellStyle name="Migliaia 51 3" xfId="564" xr:uid="{00000000-0005-0000-0000-0000B0010000}"/>
    <cellStyle name="Migliaia 52" xfId="262" xr:uid="{00000000-0005-0000-0000-0000B1010000}"/>
    <cellStyle name="Migliaia 52 2" xfId="263" xr:uid="{00000000-0005-0000-0000-0000B2010000}"/>
    <cellStyle name="Migliaia 52 2 2" xfId="567" xr:uid="{00000000-0005-0000-0000-0000B3010000}"/>
    <cellStyle name="Migliaia 52 3" xfId="566" xr:uid="{00000000-0005-0000-0000-0000B4010000}"/>
    <cellStyle name="Migliaia 53" xfId="264" xr:uid="{00000000-0005-0000-0000-0000B5010000}"/>
    <cellStyle name="Migliaia 53 2" xfId="265" xr:uid="{00000000-0005-0000-0000-0000B6010000}"/>
    <cellStyle name="Migliaia 53 2 2" xfId="569" xr:uid="{00000000-0005-0000-0000-0000B7010000}"/>
    <cellStyle name="Migliaia 53 3" xfId="568" xr:uid="{00000000-0005-0000-0000-0000B8010000}"/>
    <cellStyle name="Migliaia 54" xfId="266" xr:uid="{00000000-0005-0000-0000-0000B9010000}"/>
    <cellStyle name="Migliaia 54 2" xfId="267" xr:uid="{00000000-0005-0000-0000-0000BA010000}"/>
    <cellStyle name="Migliaia 54 2 2" xfId="571" xr:uid="{00000000-0005-0000-0000-0000BB010000}"/>
    <cellStyle name="Migliaia 54 3" xfId="570" xr:uid="{00000000-0005-0000-0000-0000BC010000}"/>
    <cellStyle name="Migliaia 55" xfId="268" xr:uid="{00000000-0005-0000-0000-0000BD010000}"/>
    <cellStyle name="Migliaia 55 2" xfId="269" xr:uid="{00000000-0005-0000-0000-0000BE010000}"/>
    <cellStyle name="Migliaia 55 2 2" xfId="573" xr:uid="{00000000-0005-0000-0000-0000BF010000}"/>
    <cellStyle name="Migliaia 55 3" xfId="572" xr:uid="{00000000-0005-0000-0000-0000C0010000}"/>
    <cellStyle name="Migliaia 56" xfId="270" xr:uid="{00000000-0005-0000-0000-0000C1010000}"/>
    <cellStyle name="Migliaia 56 2" xfId="271" xr:uid="{00000000-0005-0000-0000-0000C2010000}"/>
    <cellStyle name="Migliaia 56 2 2" xfId="575" xr:uid="{00000000-0005-0000-0000-0000C3010000}"/>
    <cellStyle name="Migliaia 56 3" xfId="574" xr:uid="{00000000-0005-0000-0000-0000C4010000}"/>
    <cellStyle name="Migliaia 57" xfId="272" xr:uid="{00000000-0005-0000-0000-0000C5010000}"/>
    <cellStyle name="Migliaia 57 2" xfId="273" xr:uid="{00000000-0005-0000-0000-0000C6010000}"/>
    <cellStyle name="Migliaia 57 2 2" xfId="577" xr:uid="{00000000-0005-0000-0000-0000C7010000}"/>
    <cellStyle name="Migliaia 57 3" xfId="576" xr:uid="{00000000-0005-0000-0000-0000C8010000}"/>
    <cellStyle name="Migliaia 58" xfId="274" xr:uid="{00000000-0005-0000-0000-0000C9010000}"/>
    <cellStyle name="Migliaia 58 2" xfId="275" xr:uid="{00000000-0005-0000-0000-0000CA010000}"/>
    <cellStyle name="Migliaia 58 2 2" xfId="579" xr:uid="{00000000-0005-0000-0000-0000CB010000}"/>
    <cellStyle name="Migliaia 58 3" xfId="578" xr:uid="{00000000-0005-0000-0000-0000CC010000}"/>
    <cellStyle name="Migliaia 59" xfId="276" xr:uid="{00000000-0005-0000-0000-0000CD010000}"/>
    <cellStyle name="Migliaia 59 2" xfId="277" xr:uid="{00000000-0005-0000-0000-0000CE010000}"/>
    <cellStyle name="Migliaia 59 2 2" xfId="581" xr:uid="{00000000-0005-0000-0000-0000CF010000}"/>
    <cellStyle name="Migliaia 59 3" xfId="580" xr:uid="{00000000-0005-0000-0000-0000D0010000}"/>
    <cellStyle name="Migliaia 6" xfId="278" xr:uid="{00000000-0005-0000-0000-0000D1010000}"/>
    <cellStyle name="Migliaia 6 2" xfId="279" xr:uid="{00000000-0005-0000-0000-0000D2010000}"/>
    <cellStyle name="Migliaia 6 2 2" xfId="583" xr:uid="{00000000-0005-0000-0000-0000D3010000}"/>
    <cellStyle name="Migliaia 6 3" xfId="582" xr:uid="{00000000-0005-0000-0000-0000D4010000}"/>
    <cellStyle name="Migliaia 60" xfId="280" xr:uid="{00000000-0005-0000-0000-0000D5010000}"/>
    <cellStyle name="Migliaia 60 2" xfId="281" xr:uid="{00000000-0005-0000-0000-0000D6010000}"/>
    <cellStyle name="Migliaia 60 2 2" xfId="585" xr:uid="{00000000-0005-0000-0000-0000D7010000}"/>
    <cellStyle name="Migliaia 60 3" xfId="584" xr:uid="{00000000-0005-0000-0000-0000D8010000}"/>
    <cellStyle name="Migliaia 61" xfId="282" xr:uid="{00000000-0005-0000-0000-0000D9010000}"/>
    <cellStyle name="Migliaia 61 2" xfId="283" xr:uid="{00000000-0005-0000-0000-0000DA010000}"/>
    <cellStyle name="Migliaia 61 2 2" xfId="587" xr:uid="{00000000-0005-0000-0000-0000DB010000}"/>
    <cellStyle name="Migliaia 61 3" xfId="586" xr:uid="{00000000-0005-0000-0000-0000DC010000}"/>
    <cellStyle name="Migliaia 62" xfId="284" xr:uid="{00000000-0005-0000-0000-0000DD010000}"/>
    <cellStyle name="Migliaia 62 2" xfId="285" xr:uid="{00000000-0005-0000-0000-0000DE010000}"/>
    <cellStyle name="Migliaia 62 2 2" xfId="589" xr:uid="{00000000-0005-0000-0000-0000DF010000}"/>
    <cellStyle name="Migliaia 62 3" xfId="588" xr:uid="{00000000-0005-0000-0000-0000E0010000}"/>
    <cellStyle name="Migliaia 63" xfId="286" xr:uid="{00000000-0005-0000-0000-0000E1010000}"/>
    <cellStyle name="Migliaia 63 2" xfId="287" xr:uid="{00000000-0005-0000-0000-0000E2010000}"/>
    <cellStyle name="Migliaia 63 2 2" xfId="591" xr:uid="{00000000-0005-0000-0000-0000E3010000}"/>
    <cellStyle name="Migliaia 63 3" xfId="590" xr:uid="{00000000-0005-0000-0000-0000E4010000}"/>
    <cellStyle name="Migliaia 64" xfId="288" xr:uid="{00000000-0005-0000-0000-0000E5010000}"/>
    <cellStyle name="Migliaia 64 2" xfId="289" xr:uid="{00000000-0005-0000-0000-0000E6010000}"/>
    <cellStyle name="Migliaia 64 2 2" xfId="593" xr:uid="{00000000-0005-0000-0000-0000E7010000}"/>
    <cellStyle name="Migliaia 64 3" xfId="592" xr:uid="{00000000-0005-0000-0000-0000E8010000}"/>
    <cellStyle name="Migliaia 65" xfId="290" xr:uid="{00000000-0005-0000-0000-0000E9010000}"/>
    <cellStyle name="Migliaia 65 2" xfId="594" xr:uid="{00000000-0005-0000-0000-0000EA010000}"/>
    <cellStyle name="Migliaia 66" xfId="291" xr:uid="{00000000-0005-0000-0000-0000EB010000}"/>
    <cellStyle name="Migliaia 66 2" xfId="595" xr:uid="{00000000-0005-0000-0000-0000EC010000}"/>
    <cellStyle name="Migliaia 67" xfId="292" xr:uid="{00000000-0005-0000-0000-0000ED010000}"/>
    <cellStyle name="Migliaia 67 2" xfId="596" xr:uid="{00000000-0005-0000-0000-0000EE010000}"/>
    <cellStyle name="Migliaia 68" xfId="293" xr:uid="{00000000-0005-0000-0000-0000EF010000}"/>
    <cellStyle name="Migliaia 68 2" xfId="294" xr:uid="{00000000-0005-0000-0000-0000F0010000}"/>
    <cellStyle name="Migliaia 68 2 2" xfId="598" xr:uid="{00000000-0005-0000-0000-0000F1010000}"/>
    <cellStyle name="Migliaia 68 3" xfId="597" xr:uid="{00000000-0005-0000-0000-0000F2010000}"/>
    <cellStyle name="Migliaia 69" xfId="295" xr:uid="{00000000-0005-0000-0000-0000F3010000}"/>
    <cellStyle name="Migliaia 69 2" xfId="296" xr:uid="{00000000-0005-0000-0000-0000F4010000}"/>
    <cellStyle name="Migliaia 69 2 2" xfId="600" xr:uid="{00000000-0005-0000-0000-0000F5010000}"/>
    <cellStyle name="Migliaia 69 3" xfId="599" xr:uid="{00000000-0005-0000-0000-0000F6010000}"/>
    <cellStyle name="Migliaia 7" xfId="297" xr:uid="{00000000-0005-0000-0000-0000F7010000}"/>
    <cellStyle name="Migliaia 7 2" xfId="298" xr:uid="{00000000-0005-0000-0000-0000F8010000}"/>
    <cellStyle name="Migliaia 7 2 2" xfId="602" xr:uid="{00000000-0005-0000-0000-0000F9010000}"/>
    <cellStyle name="Migliaia 7 3" xfId="601" xr:uid="{00000000-0005-0000-0000-0000FA010000}"/>
    <cellStyle name="Migliaia 70" xfId="299" xr:uid="{00000000-0005-0000-0000-0000FB010000}"/>
    <cellStyle name="Migliaia 70 2" xfId="603" xr:uid="{00000000-0005-0000-0000-0000FC010000}"/>
    <cellStyle name="Migliaia 71" xfId="300" xr:uid="{00000000-0005-0000-0000-0000FD010000}"/>
    <cellStyle name="Migliaia 71 2" xfId="604" xr:uid="{00000000-0005-0000-0000-0000FE010000}"/>
    <cellStyle name="Migliaia 72" xfId="301" xr:uid="{00000000-0005-0000-0000-0000FF010000}"/>
    <cellStyle name="Migliaia 72 2" xfId="605" xr:uid="{00000000-0005-0000-0000-000000020000}"/>
    <cellStyle name="Migliaia 73" xfId="302" xr:uid="{00000000-0005-0000-0000-000001020000}"/>
    <cellStyle name="Migliaia 73 2" xfId="606" xr:uid="{00000000-0005-0000-0000-000002020000}"/>
    <cellStyle name="Migliaia 74" xfId="303" xr:uid="{00000000-0005-0000-0000-000003020000}"/>
    <cellStyle name="Migliaia 74 2" xfId="607" xr:uid="{00000000-0005-0000-0000-000004020000}"/>
    <cellStyle name="Migliaia 75" xfId="304" xr:uid="{00000000-0005-0000-0000-000005020000}"/>
    <cellStyle name="Migliaia 75 2" xfId="608" xr:uid="{00000000-0005-0000-0000-000006020000}"/>
    <cellStyle name="Migliaia 76" xfId="305" xr:uid="{00000000-0005-0000-0000-000007020000}"/>
    <cellStyle name="Migliaia 76 2" xfId="609" xr:uid="{00000000-0005-0000-0000-000008020000}"/>
    <cellStyle name="Migliaia 77" xfId="306" xr:uid="{00000000-0005-0000-0000-000009020000}"/>
    <cellStyle name="Migliaia 77 2" xfId="307" xr:uid="{00000000-0005-0000-0000-00000A020000}"/>
    <cellStyle name="Migliaia 77 2 2" xfId="611" xr:uid="{00000000-0005-0000-0000-00000B020000}"/>
    <cellStyle name="Migliaia 77 3" xfId="610" xr:uid="{00000000-0005-0000-0000-00000C020000}"/>
    <cellStyle name="Migliaia 78" xfId="308" xr:uid="{00000000-0005-0000-0000-00000D020000}"/>
    <cellStyle name="Migliaia 78 2" xfId="309" xr:uid="{00000000-0005-0000-0000-00000E020000}"/>
    <cellStyle name="Migliaia 78 2 2" xfId="613" xr:uid="{00000000-0005-0000-0000-00000F020000}"/>
    <cellStyle name="Migliaia 78 3" xfId="612" xr:uid="{00000000-0005-0000-0000-000010020000}"/>
    <cellStyle name="Migliaia 79" xfId="310" xr:uid="{00000000-0005-0000-0000-000011020000}"/>
    <cellStyle name="Migliaia 79 2" xfId="311" xr:uid="{00000000-0005-0000-0000-000012020000}"/>
    <cellStyle name="Migliaia 79 2 2" xfId="615" xr:uid="{00000000-0005-0000-0000-000013020000}"/>
    <cellStyle name="Migliaia 79 3" xfId="614" xr:uid="{00000000-0005-0000-0000-000014020000}"/>
    <cellStyle name="Migliaia 8" xfId="312" xr:uid="{00000000-0005-0000-0000-000015020000}"/>
    <cellStyle name="Migliaia 8 2" xfId="616" xr:uid="{00000000-0005-0000-0000-000016020000}"/>
    <cellStyle name="Migliaia 80" xfId="313" xr:uid="{00000000-0005-0000-0000-000017020000}"/>
    <cellStyle name="Migliaia 80 2" xfId="314" xr:uid="{00000000-0005-0000-0000-000018020000}"/>
    <cellStyle name="Migliaia 80 2 2" xfId="618" xr:uid="{00000000-0005-0000-0000-000019020000}"/>
    <cellStyle name="Migliaia 80 3" xfId="617" xr:uid="{00000000-0005-0000-0000-00001A020000}"/>
    <cellStyle name="Migliaia 81" xfId="315" xr:uid="{00000000-0005-0000-0000-00001B020000}"/>
    <cellStyle name="Migliaia 81 2" xfId="316" xr:uid="{00000000-0005-0000-0000-00001C020000}"/>
    <cellStyle name="Migliaia 81 2 2" xfId="620" xr:uid="{00000000-0005-0000-0000-00001D020000}"/>
    <cellStyle name="Migliaia 81 3" xfId="619" xr:uid="{00000000-0005-0000-0000-00001E020000}"/>
    <cellStyle name="Migliaia 82" xfId="317" xr:uid="{00000000-0005-0000-0000-00001F020000}"/>
    <cellStyle name="Migliaia 82 2" xfId="318" xr:uid="{00000000-0005-0000-0000-000020020000}"/>
    <cellStyle name="Migliaia 82 2 2" xfId="622" xr:uid="{00000000-0005-0000-0000-000021020000}"/>
    <cellStyle name="Migliaia 82 3" xfId="621" xr:uid="{00000000-0005-0000-0000-000022020000}"/>
    <cellStyle name="Migliaia 83" xfId="319" xr:uid="{00000000-0005-0000-0000-000023020000}"/>
    <cellStyle name="Migliaia 83 2" xfId="320" xr:uid="{00000000-0005-0000-0000-000024020000}"/>
    <cellStyle name="Migliaia 83 2 2" xfId="624" xr:uid="{00000000-0005-0000-0000-000025020000}"/>
    <cellStyle name="Migliaia 83 3" xfId="623" xr:uid="{00000000-0005-0000-0000-000026020000}"/>
    <cellStyle name="Migliaia 84" xfId="321" xr:uid="{00000000-0005-0000-0000-000027020000}"/>
    <cellStyle name="Migliaia 84 2" xfId="322" xr:uid="{00000000-0005-0000-0000-000028020000}"/>
    <cellStyle name="Migliaia 84 2 2" xfId="626" xr:uid="{00000000-0005-0000-0000-000029020000}"/>
    <cellStyle name="Migliaia 84 3" xfId="625" xr:uid="{00000000-0005-0000-0000-00002A020000}"/>
    <cellStyle name="Migliaia 85" xfId="323" xr:uid="{00000000-0005-0000-0000-00002B020000}"/>
    <cellStyle name="Migliaia 85 2" xfId="324" xr:uid="{00000000-0005-0000-0000-00002C020000}"/>
    <cellStyle name="Migliaia 85 2 2" xfId="628" xr:uid="{00000000-0005-0000-0000-00002D020000}"/>
    <cellStyle name="Migliaia 85 3" xfId="627" xr:uid="{00000000-0005-0000-0000-00002E020000}"/>
    <cellStyle name="Migliaia 86" xfId="325" xr:uid="{00000000-0005-0000-0000-00002F020000}"/>
    <cellStyle name="Migliaia 86 2" xfId="326" xr:uid="{00000000-0005-0000-0000-000030020000}"/>
    <cellStyle name="Migliaia 86 2 2" xfId="630" xr:uid="{00000000-0005-0000-0000-000031020000}"/>
    <cellStyle name="Migliaia 86 3" xfId="629" xr:uid="{00000000-0005-0000-0000-000032020000}"/>
    <cellStyle name="Migliaia 87" xfId="327" xr:uid="{00000000-0005-0000-0000-000033020000}"/>
    <cellStyle name="Migliaia 87 2" xfId="328" xr:uid="{00000000-0005-0000-0000-000034020000}"/>
    <cellStyle name="Migliaia 87 2 2" xfId="632" xr:uid="{00000000-0005-0000-0000-000035020000}"/>
    <cellStyle name="Migliaia 87 3" xfId="631" xr:uid="{00000000-0005-0000-0000-000036020000}"/>
    <cellStyle name="Migliaia 88" xfId="329" xr:uid="{00000000-0005-0000-0000-000037020000}"/>
    <cellStyle name="Migliaia 88 2" xfId="330" xr:uid="{00000000-0005-0000-0000-000038020000}"/>
    <cellStyle name="Migliaia 88 2 2" xfId="634" xr:uid="{00000000-0005-0000-0000-000039020000}"/>
    <cellStyle name="Migliaia 88 3" xfId="633" xr:uid="{00000000-0005-0000-0000-00003A020000}"/>
    <cellStyle name="Migliaia 89" xfId="331" xr:uid="{00000000-0005-0000-0000-00003B020000}"/>
    <cellStyle name="Migliaia 89 2" xfId="332" xr:uid="{00000000-0005-0000-0000-00003C020000}"/>
    <cellStyle name="Migliaia 89 2 2" xfId="636" xr:uid="{00000000-0005-0000-0000-00003D020000}"/>
    <cellStyle name="Migliaia 89 3" xfId="635" xr:uid="{00000000-0005-0000-0000-00003E020000}"/>
    <cellStyle name="Migliaia 9" xfId="333" xr:uid="{00000000-0005-0000-0000-00003F020000}"/>
    <cellStyle name="Migliaia 9 2" xfId="334" xr:uid="{00000000-0005-0000-0000-000040020000}"/>
    <cellStyle name="Migliaia 9 2 2" xfId="638" xr:uid="{00000000-0005-0000-0000-000041020000}"/>
    <cellStyle name="Migliaia 9 3" xfId="637" xr:uid="{00000000-0005-0000-0000-000042020000}"/>
    <cellStyle name="Migliaia 90" xfId="335" xr:uid="{00000000-0005-0000-0000-000043020000}"/>
    <cellStyle name="Migliaia 90 2" xfId="336" xr:uid="{00000000-0005-0000-0000-000044020000}"/>
    <cellStyle name="Migliaia 90 2 2" xfId="640" xr:uid="{00000000-0005-0000-0000-000045020000}"/>
    <cellStyle name="Migliaia 90 3" xfId="337" xr:uid="{00000000-0005-0000-0000-000046020000}"/>
    <cellStyle name="Migliaia 90 3 2" xfId="641" xr:uid="{00000000-0005-0000-0000-000047020000}"/>
    <cellStyle name="Migliaia 90 4" xfId="639" xr:uid="{00000000-0005-0000-0000-000048020000}"/>
    <cellStyle name="Migliaia 91" xfId="338" xr:uid="{00000000-0005-0000-0000-000049020000}"/>
    <cellStyle name="Migliaia 91 2" xfId="339" xr:uid="{00000000-0005-0000-0000-00004A020000}"/>
    <cellStyle name="Migliaia 91 2 2" xfId="643" xr:uid="{00000000-0005-0000-0000-00004B020000}"/>
    <cellStyle name="Migliaia 91 3" xfId="340" xr:uid="{00000000-0005-0000-0000-00004C020000}"/>
    <cellStyle name="Migliaia 91 3 2" xfId="644" xr:uid="{00000000-0005-0000-0000-00004D020000}"/>
    <cellStyle name="Migliaia 91 4" xfId="642" xr:uid="{00000000-0005-0000-0000-00004E020000}"/>
    <cellStyle name="Migliaia 92" xfId="341" xr:uid="{00000000-0005-0000-0000-00004F020000}"/>
    <cellStyle name="Migliaia 92 2" xfId="342" xr:uid="{00000000-0005-0000-0000-000050020000}"/>
    <cellStyle name="Migliaia 92 2 2" xfId="646" xr:uid="{00000000-0005-0000-0000-000051020000}"/>
    <cellStyle name="Migliaia 92 3" xfId="343" xr:uid="{00000000-0005-0000-0000-000052020000}"/>
    <cellStyle name="Migliaia 92 3 2" xfId="647" xr:uid="{00000000-0005-0000-0000-000053020000}"/>
    <cellStyle name="Migliaia 92 4" xfId="645" xr:uid="{00000000-0005-0000-0000-000054020000}"/>
    <cellStyle name="Migliaia 93" xfId="344" xr:uid="{00000000-0005-0000-0000-000055020000}"/>
    <cellStyle name="Migliaia 93 2" xfId="345" xr:uid="{00000000-0005-0000-0000-000056020000}"/>
    <cellStyle name="Migliaia 93 2 2" xfId="649" xr:uid="{00000000-0005-0000-0000-000057020000}"/>
    <cellStyle name="Migliaia 93 3" xfId="346" xr:uid="{00000000-0005-0000-0000-000058020000}"/>
    <cellStyle name="Migliaia 93 3 2" xfId="650" xr:uid="{00000000-0005-0000-0000-000059020000}"/>
    <cellStyle name="Migliaia 93 4" xfId="648" xr:uid="{00000000-0005-0000-0000-00005A020000}"/>
    <cellStyle name="Migliaia 94" xfId="347" xr:uid="{00000000-0005-0000-0000-00005B020000}"/>
    <cellStyle name="Migliaia 94 2" xfId="348" xr:uid="{00000000-0005-0000-0000-00005C020000}"/>
    <cellStyle name="Migliaia 94 2 2" xfId="652" xr:uid="{00000000-0005-0000-0000-00005D020000}"/>
    <cellStyle name="Migliaia 94 3" xfId="651" xr:uid="{00000000-0005-0000-0000-00005E020000}"/>
    <cellStyle name="Migliaia 95" xfId="349" xr:uid="{00000000-0005-0000-0000-00005F020000}"/>
    <cellStyle name="Migliaia 95 2" xfId="350" xr:uid="{00000000-0005-0000-0000-000060020000}"/>
    <cellStyle name="Migliaia 95 2 2" xfId="654" xr:uid="{00000000-0005-0000-0000-000061020000}"/>
    <cellStyle name="Migliaia 95 3" xfId="653" xr:uid="{00000000-0005-0000-0000-000062020000}"/>
    <cellStyle name="Migliaia 96" xfId="351" xr:uid="{00000000-0005-0000-0000-000063020000}"/>
    <cellStyle name="Migliaia 96 2" xfId="352" xr:uid="{00000000-0005-0000-0000-000064020000}"/>
    <cellStyle name="Migliaia 96 2 2" xfId="656" xr:uid="{00000000-0005-0000-0000-000065020000}"/>
    <cellStyle name="Migliaia 96 3" xfId="655" xr:uid="{00000000-0005-0000-0000-000066020000}"/>
    <cellStyle name="Migliaia 97" xfId="353" xr:uid="{00000000-0005-0000-0000-000067020000}"/>
    <cellStyle name="Migliaia 97 2" xfId="354" xr:uid="{00000000-0005-0000-0000-000068020000}"/>
    <cellStyle name="Migliaia 97 2 2" xfId="658" xr:uid="{00000000-0005-0000-0000-000069020000}"/>
    <cellStyle name="Migliaia 97 3" xfId="657" xr:uid="{00000000-0005-0000-0000-00006A020000}"/>
    <cellStyle name="Migliaia 98" xfId="355" xr:uid="{00000000-0005-0000-0000-00006B020000}"/>
    <cellStyle name="Migliaia 98 2" xfId="356" xr:uid="{00000000-0005-0000-0000-00006C020000}"/>
    <cellStyle name="Migliaia 98 2 2" xfId="660" xr:uid="{00000000-0005-0000-0000-00006D020000}"/>
    <cellStyle name="Migliaia 98 3" xfId="659" xr:uid="{00000000-0005-0000-0000-00006E020000}"/>
    <cellStyle name="Migliaia 99" xfId="357" xr:uid="{00000000-0005-0000-0000-00006F020000}"/>
    <cellStyle name="Migliaia 99 2" xfId="358" xr:uid="{00000000-0005-0000-0000-000070020000}"/>
    <cellStyle name="Migliaia 99 2 2" xfId="662" xr:uid="{00000000-0005-0000-0000-000071020000}"/>
    <cellStyle name="Migliaia 99 3" xfId="661" xr:uid="{00000000-0005-0000-0000-000072020000}"/>
    <cellStyle name="Neutral" xfId="359" xr:uid="{00000000-0005-0000-0000-000073020000}"/>
    <cellStyle name="Neutrale 2" xfId="360" xr:uid="{00000000-0005-0000-0000-000074020000}"/>
    <cellStyle name="Normale" xfId="0" builtinId="0"/>
    <cellStyle name="Normale 2" xfId="361" xr:uid="{00000000-0005-0000-0000-000076020000}"/>
    <cellStyle name="Normale 2 2" xfId="362" xr:uid="{00000000-0005-0000-0000-000077020000}"/>
    <cellStyle name="Normale 2 3" xfId="363" xr:uid="{00000000-0005-0000-0000-000078020000}"/>
    <cellStyle name="Normale 2 4" xfId="664" xr:uid="{322E85D7-4B9C-4D95-842A-16574ED0EB6D}"/>
    <cellStyle name="Normale 3" xfId="364" xr:uid="{00000000-0005-0000-0000-000079020000}"/>
    <cellStyle name="Normale 3 2" xfId="365" xr:uid="{00000000-0005-0000-0000-00007A020000}"/>
    <cellStyle name="Normale 4" xfId="366" xr:uid="{00000000-0005-0000-0000-00007B020000}"/>
    <cellStyle name="Normale 4 2" xfId="367" xr:uid="{00000000-0005-0000-0000-00007C020000}"/>
    <cellStyle name="Normale 5" xfId="368" xr:uid="{00000000-0005-0000-0000-00007D020000}"/>
    <cellStyle name="Normale 6" xfId="369" xr:uid="{00000000-0005-0000-0000-00007E020000}"/>
    <cellStyle name="Normale 6 2" xfId="370" xr:uid="{00000000-0005-0000-0000-00007F020000}"/>
    <cellStyle name="Normale 7" xfId="371" xr:uid="{00000000-0005-0000-0000-000080020000}"/>
    <cellStyle name="Normale 7 2" xfId="372" xr:uid="{00000000-0005-0000-0000-000081020000}"/>
    <cellStyle name="Normale 7 3" xfId="373" xr:uid="{00000000-0005-0000-0000-000082020000}"/>
    <cellStyle name="Normale 8" xfId="374" xr:uid="{00000000-0005-0000-0000-000083020000}"/>
    <cellStyle name="Nota 2" xfId="375" xr:uid="{00000000-0005-0000-0000-000084020000}"/>
    <cellStyle name="Nota 2 2" xfId="376" xr:uid="{00000000-0005-0000-0000-000085020000}"/>
    <cellStyle name="Nota 2 3" xfId="377" xr:uid="{00000000-0005-0000-0000-000086020000}"/>
    <cellStyle name="Note" xfId="378" xr:uid="{00000000-0005-0000-0000-000087020000}"/>
    <cellStyle name="Output 2" xfId="379" xr:uid="{00000000-0005-0000-0000-000088020000}"/>
    <cellStyle name="Percentuale" xfId="2" builtinId="5"/>
    <cellStyle name="Percentuale 2" xfId="380" xr:uid="{00000000-0005-0000-0000-00008A020000}"/>
    <cellStyle name="Testo avviso 2" xfId="381" xr:uid="{00000000-0005-0000-0000-00008B020000}"/>
    <cellStyle name="Testo descrittivo 2" xfId="382" xr:uid="{00000000-0005-0000-0000-00008C020000}"/>
    <cellStyle name="Title" xfId="383" xr:uid="{00000000-0005-0000-0000-00008D020000}"/>
    <cellStyle name="Titolo 1 2" xfId="384" xr:uid="{00000000-0005-0000-0000-00008E020000}"/>
    <cellStyle name="Titolo 2 2" xfId="385" xr:uid="{00000000-0005-0000-0000-00008F020000}"/>
    <cellStyle name="Titolo 3 2" xfId="386" xr:uid="{00000000-0005-0000-0000-000090020000}"/>
    <cellStyle name="Titolo 4 2" xfId="387" xr:uid="{00000000-0005-0000-0000-000091020000}"/>
    <cellStyle name="Titolo 5" xfId="388" xr:uid="{00000000-0005-0000-0000-000092020000}"/>
    <cellStyle name="Total" xfId="389" xr:uid="{00000000-0005-0000-0000-000093020000}"/>
    <cellStyle name="Totale 2" xfId="390" xr:uid="{00000000-0005-0000-0000-000094020000}"/>
    <cellStyle name="Valore non valido 2" xfId="391" xr:uid="{00000000-0005-0000-0000-000095020000}"/>
    <cellStyle name="Valore valido 2" xfId="392" xr:uid="{00000000-0005-0000-0000-000096020000}"/>
    <cellStyle name="Warning Text" xfId="393" xr:uid="{00000000-0005-0000-0000-000097020000}"/>
  </cellStyles>
  <dxfs count="7"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FF66FF"/>
      <color rgb="FFCCFF99"/>
      <color rgb="FFFFFFCC"/>
      <color rgb="FFFFFF99"/>
      <color rgb="FF99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CDCC89-6B6C-489C-8F16-03E2702C0F4B}" name="Tabella1" displayName="Tabella1" ref="A1:X2" totalsRowShown="0">
  <autoFilter ref="A1:X2" xr:uid="{E57DAA0E-4937-4111-B8A5-39B92C3E3783}"/>
  <tableColumns count="24">
    <tableColumn id="1" xr3:uid="{AA73DDC2-5BA9-4410-906C-7A7799219416}" name="ID TRANSAZIONE"/>
    <tableColumn id="2" xr3:uid="{56337B52-F36F-4C31-BDD4-84EF1577BF9B}" name="DATA GL" dataDxfId="5"/>
    <tableColumn id="3" xr3:uid="{CB6A4489-3DB9-4B4E-AFE0-EB950D6306BF}" name="COMMESSA"/>
    <tableColumn id="4" xr3:uid="{89D68A32-F480-4729-A4BF-C1ACD81055E6}" name="tipo"/>
    <tableColumn id="5" xr3:uid="{10794F29-AA58-4F22-B171-CEC343AA6F1C}" name="tipologia"/>
    <tableColumn id="6" xr3:uid="{3CBCC203-55B0-4190-BB53-D2D9FE16EC42}" name="interproject"/>
    <tableColumn id="7" xr3:uid="{4E0F04FF-B1E8-48E8-98B4-66CC054C3806}" name="commessa interproject"/>
    <tableColumn id="8" xr3:uid="{3A4E288F-529B-4389-B1C5-517053C41CA4}" name="comm rif."/>
    <tableColumn id="9" xr3:uid="{9A9102B1-F4AD-490A-8938-B4723A3B0DDE}" name="comm rif 2"/>
    <tableColumn id="10" xr3:uid="{637E5C72-98D1-492B-AEBE-881E2381802D}" name="analisi"/>
    <tableColumn id="11" xr3:uid="{4584AA68-4433-42AE-AE3A-829A03ADD3DD}" name="TASK"/>
    <tableColumn id="12" xr3:uid="{4320E62A-07EF-43A7-A207-EFDCE0DE7477}" name="TIPO SPESA"/>
    <tableColumn id="13" xr3:uid="{16A27424-4D0E-46FA-8E20-D097BDEB148F}" name="DATA SPESA" dataDxfId="4"/>
    <tableColumn id="14" xr3:uid="{C6F33F71-EACE-455B-817A-A5A2CC22F030}" name="DIPENDENTE"/>
    <tableColumn id="15" xr3:uid="{E363DDB3-4968-4427-8AC2-0027D24C42C3}" name="FORNITORE"/>
    <tableColumn id="16" xr3:uid="{5C05D4C5-9846-48AF-A73A-A1FA5B7FC97D}" name="ORDINE"/>
    <tableColumn id="17" xr3:uid="{63AB19EC-FCE6-483C-8525-86A1D174F6C4}" name="QUANTITA"/>
    <tableColumn id="18" xr3:uid="{EECB7CA8-8E12-47E3-95C5-3CB8BE676BB8}" name="COSTO"/>
    <tableColumn id="19" xr3:uid="{76B87B8A-03C7-408E-A146-B832D10CC9F1}" name="COSTO PIENO"/>
    <tableColumn id="20" xr3:uid="{9EF1E5D8-1DE4-4D48-938D-0B70C306ECDF}" name="COMMENTO"/>
    <tableColumn id="21" xr3:uid="{1FB1FF79-E39A-4D2D-9EDC-48C2113CDAC2}" name="ORGANIZZAZIONE"/>
    <tableColumn id="22" xr3:uid="{84E0CD26-5456-4024-8AF9-C05F93FC8032}" name="ORIGINE"/>
    <tableColumn id="23" xr3:uid="{3288D594-7C72-44FF-ACD7-5FB949DF15D5}" name="CAPITALIZZABILE"/>
    <tableColumn id="24" xr3:uid="{F5BA5C3B-A01E-4E8C-A5BB-B06C08D7AE25}" name="IMPIANT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AD52BC-694A-4557-A388-AB8FF4C0D6D6}" name="Tabella2" displayName="Tabella2" ref="A1:V17" totalsRowShown="0">
  <autoFilter ref="A1:V17" xr:uid="{581507E7-A838-48D3-A6AE-A6A120C97819}"/>
  <tableColumns count="22">
    <tableColumn id="1" xr3:uid="{AB4D0A8F-6E80-431A-8D2F-DF0F6DFCDA30}" name="ID TRANSAZIONE"/>
    <tableColumn id="2" xr3:uid="{03492596-2B6B-4207-8119-B4C67C542B19}" name="DATA GL" dataDxfId="3"/>
    <tableColumn id="3" xr3:uid="{64C3D197-A6BB-4158-8157-F09B1E9A969E}" name="COMMESSA"/>
    <tableColumn id="4" xr3:uid="{583AAE56-F437-4AF0-B054-714592496E6B}" name="tipo"/>
    <tableColumn id="5" xr3:uid="{5CF93C34-8BCF-4B82-83C3-8054DC9F4915}" name="TIPOLOGIA"/>
    <tableColumn id="6" xr3:uid="{3965B21A-F8AE-473A-AB41-10BAB8297CB5}" name="COMMESSA  RIF"/>
    <tableColumn id="7" xr3:uid="{48058D17-9517-46D9-9080-991D4128F1BB}" name="COMMESSA RIF LEZZI"/>
    <tableColumn id="8" xr3:uid="{C6196193-FED9-4D6B-B02B-F9184934BC88}" name="analisi"/>
    <tableColumn id="9" xr3:uid="{38634CB9-E227-4B68-A3B4-150CA3C6668D}" name="TASK"/>
    <tableColumn id="10" xr3:uid="{FE001250-A07B-4816-A4B0-8724904A0E52}" name="TIPO SPESA"/>
    <tableColumn id="11" xr3:uid="{05190ED5-BEB7-46AA-BFF9-B4DE540F9418}" name="DATA SPESA" dataDxfId="2"/>
    <tableColumn id="12" xr3:uid="{3ED8BA20-1C7A-44D1-BEC0-2E8E088971E5}" name="DIPENDENTE"/>
    <tableColumn id="13" xr3:uid="{285712EC-219B-4861-9A5E-5BF2335AEB97}" name="FORNITORE"/>
    <tableColumn id="14" xr3:uid="{07AF71D2-8BE3-4C77-9C6E-98767F1BFC33}" name="ORDINE"/>
    <tableColumn id="15" xr3:uid="{B8916CB3-A14E-44A5-8013-F2AF97590446}" name="QUANTITA"/>
    <tableColumn id="16" xr3:uid="{C5DABEE5-4C61-431D-AF59-759F4A5A19CA}" name="COSTO"/>
    <tableColumn id="17" xr3:uid="{B1BB234D-931F-45BE-8489-5AC2183DCFA2}" name="COSTO PIENO"/>
    <tableColumn id="18" xr3:uid="{C73AC8A7-3C0D-469F-A4D0-CB3CCF59356B}" name="COMMENTO"/>
    <tableColumn id="19" xr3:uid="{C1135DCF-059F-4E14-B8D0-F7069789FB77}" name="ORGANIZZAZIONE"/>
    <tableColumn id="20" xr3:uid="{B7BF0A41-6469-43C8-A428-103661D7155C}" name="ORIGINE"/>
    <tableColumn id="21" xr3:uid="{05D48EFA-D6CD-470B-BBC0-EF74CFB2ACCA}" name="CAPITALIZZABILE"/>
    <tableColumn id="22" xr3:uid="{9E4C182C-5EBF-437B-9DC1-51EF3236E12C}" name="IMPIANT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633FEC3-7443-491E-81FB-BE5BF827A8C8}" name="Tabella5" displayName="Tabella5" ref="A1:V14" totalsRowShown="0">
  <autoFilter ref="A1:V14" xr:uid="{2A1032C8-5D17-4B51-9292-3355E4DB0DDC}"/>
  <tableColumns count="22">
    <tableColumn id="1" xr3:uid="{46F5CA62-FF55-47DD-AC54-C5274401708C}" name="ID TRANSAZIONE"/>
    <tableColumn id="2" xr3:uid="{9E8DE1C8-2464-477A-AE23-A8B21470BE52}" name="DATA GL" dataDxfId="1"/>
    <tableColumn id="3" xr3:uid="{9E660E4F-DEAF-4A4F-9F0A-9663D043452D}" name="COMMESSA"/>
    <tableColumn id="4" xr3:uid="{1377CEDE-AECF-429F-9203-C7CFB7D385F0}" name="tipo"/>
    <tableColumn id="5" xr3:uid="{F6E137A0-A9B1-4874-8B85-AF55493537E6}" name="TIPOLOGIA"/>
    <tableColumn id="6" xr3:uid="{2BFF1AEE-8A0D-41A9-BAC9-C700BD4FCCD7}" name="COMMESSA  RIF"/>
    <tableColumn id="7" xr3:uid="{79E571F6-B095-4026-BCDC-EAE94B9B149B}" name="COMMESSA RIF LEZZI"/>
    <tableColumn id="8" xr3:uid="{DAFE4DA6-3E82-4506-B2A3-B33BFBA9EA4E}" name="analisi"/>
    <tableColumn id="9" xr3:uid="{825CCFD0-4A49-44C9-BFAD-8E902BAED0D2}" name="TASK"/>
    <tableColumn id="10" xr3:uid="{6BAB24B6-8944-4215-AE09-385826219766}" name="TIPO SPESA"/>
    <tableColumn id="11" xr3:uid="{DB1E6567-170B-438E-883C-FFF2EA109E33}" name="DATA SPESA" dataDxfId="0"/>
    <tableColumn id="12" xr3:uid="{A1A4C076-E555-4971-AE09-2B3D9D2C309B}" name="DIPENDENTE"/>
    <tableColumn id="13" xr3:uid="{619AC9F6-3AEC-4922-BEF3-63A4FF614170}" name="FORNITORE"/>
    <tableColumn id="14" xr3:uid="{0B588209-11DB-4352-B83D-EF5FB7F31704}" name="ORDINE"/>
    <tableColumn id="15" xr3:uid="{D495B45F-05ED-4ED8-BF1B-40DA1815E2F3}" name="QUANTITA"/>
    <tableColumn id="16" xr3:uid="{829974E5-08AF-401C-B240-E6E27907B88F}" name="COSTO"/>
    <tableColumn id="17" xr3:uid="{EE2F9A83-378F-4038-8B26-397027154738}" name="COSTO PIENO"/>
    <tableColumn id="18" xr3:uid="{603C9427-D932-4D59-AF4F-47C2C617F2F4}" name="COMMENTO"/>
    <tableColumn id="19" xr3:uid="{F7C5CE28-0955-4633-9DDF-37950417DE39}" name="ORGANIZZAZIONE"/>
    <tableColumn id="20" xr3:uid="{F7A86D3D-BB78-4594-845C-340C6B81C98B}" name="ORIGINE"/>
    <tableColumn id="21" xr3:uid="{A47CF77A-D102-4642-A9D4-A69EA0E10632}" name="CAPITALIZZABILE"/>
    <tableColumn id="22" xr3:uid="{AC434367-E779-4ED3-9279-8ED2B7BF9629}" name="IMPIANT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CF1DD-6C50-4662-953C-F9207CE78BEE}">
  <sheetPr>
    <tabColor rgb="FFFF99FF"/>
    <pageSetUpPr fitToPage="1"/>
  </sheetPr>
  <dimension ref="A1:H19"/>
  <sheetViews>
    <sheetView showGridLines="0" zoomScale="80" zoomScaleNormal="80" workbookViewId="0">
      <selection activeCell="A3" sqref="A3"/>
    </sheetView>
  </sheetViews>
  <sheetFormatPr defaultColWidth="56.33203125" defaultRowHeight="12" x14ac:dyDescent="0.25"/>
  <cols>
    <col min="1" max="1" width="56.6640625" style="56" bestFit="1" customWidth="1"/>
    <col min="2" max="2" width="15.5546875" style="56" bestFit="1" customWidth="1"/>
    <col min="3" max="3" width="10" style="56" bestFit="1" customWidth="1"/>
    <col min="4" max="4" width="15.5546875" style="270" customWidth="1"/>
    <col min="5" max="8" width="12" style="56" customWidth="1"/>
    <col min="9" max="16384" width="56.33203125" style="56"/>
  </cols>
  <sheetData>
    <row r="1" spans="1:8" customFormat="1" ht="18" x14ac:dyDescent="0.35">
      <c r="A1" s="259" t="s">
        <v>1257</v>
      </c>
      <c r="B1" s="259"/>
      <c r="D1" s="269"/>
    </row>
    <row r="2" spans="1:8" ht="22.5" customHeight="1" x14ac:dyDescent="0.25"/>
    <row r="3" spans="1:8" s="273" customFormat="1" ht="28.5" customHeight="1" x14ac:dyDescent="0.35">
      <c r="A3" s="271" t="s">
        <v>1258</v>
      </c>
      <c r="B3" s="261" t="s">
        <v>1252</v>
      </c>
      <c r="C3" s="261" t="s">
        <v>1253</v>
      </c>
      <c r="D3" s="272"/>
    </row>
    <row r="4" spans="1:8" s="278" customFormat="1" ht="24.75" customHeight="1" x14ac:dyDescent="0.3">
      <c r="A4" s="274" t="s">
        <v>417</v>
      </c>
      <c r="B4" s="290">
        <v>68965118.629999995</v>
      </c>
      <c r="C4" s="276">
        <f>+B4/$B$15</f>
        <v>0.12984175963719044</v>
      </c>
      <c r="D4" s="275"/>
      <c r="E4" s="277"/>
      <c r="F4" s="277"/>
      <c r="G4" s="277"/>
      <c r="H4" s="277"/>
    </row>
    <row r="5" spans="1:8" s="278" customFormat="1" ht="24.75" customHeight="1" x14ac:dyDescent="0.3">
      <c r="A5" s="274" t="s">
        <v>418</v>
      </c>
      <c r="B5" s="290">
        <v>28419762.780000001</v>
      </c>
      <c r="C5" s="276">
        <f t="shared" ref="C5:C14" si="0">+B5/$B$15</f>
        <v>5.3506353372986745E-2</v>
      </c>
      <c r="D5" s="275"/>
      <c r="E5" s="277"/>
      <c r="F5" s="277"/>
      <c r="G5" s="277"/>
      <c r="H5" s="277"/>
    </row>
    <row r="6" spans="1:8" s="278" customFormat="1" ht="24.75" customHeight="1" x14ac:dyDescent="0.3">
      <c r="A6" s="274" t="s">
        <v>419</v>
      </c>
      <c r="B6" s="290">
        <v>60605838.890000001</v>
      </c>
      <c r="C6" s="276">
        <f t="shared" si="0"/>
        <v>0.1141036066070444</v>
      </c>
      <c r="D6" s="275"/>
      <c r="E6" s="277"/>
      <c r="F6" s="277"/>
      <c r="G6" s="277"/>
      <c r="H6" s="277"/>
    </row>
    <row r="7" spans="1:8" s="278" customFormat="1" ht="24.75" customHeight="1" x14ac:dyDescent="0.3">
      <c r="A7" s="274" t="s">
        <v>420</v>
      </c>
      <c r="B7" s="290">
        <v>159754040.20079997</v>
      </c>
      <c r="C7" s="276">
        <f t="shared" si="0"/>
        <v>0.30077155090688384</v>
      </c>
      <c r="D7" s="275"/>
      <c r="E7" s="277"/>
      <c r="F7" s="277"/>
      <c r="G7" s="277"/>
      <c r="H7" s="277"/>
    </row>
    <row r="8" spans="1:8" s="278" customFormat="1" ht="24.75" customHeight="1" x14ac:dyDescent="0.3">
      <c r="A8" s="292" t="s">
        <v>421</v>
      </c>
      <c r="B8" s="291">
        <v>65071462.82</v>
      </c>
      <c r="C8" s="280">
        <f t="shared" si="0"/>
        <v>0.12251111000104162</v>
      </c>
      <c r="D8" s="279"/>
      <c r="E8" s="277"/>
      <c r="F8" s="277"/>
      <c r="G8" s="277"/>
      <c r="H8" s="277"/>
    </row>
    <row r="9" spans="1:8" s="278" customFormat="1" ht="24.75" customHeight="1" x14ac:dyDescent="0.3">
      <c r="A9" s="292" t="s">
        <v>1254</v>
      </c>
      <c r="B9" s="291">
        <v>91602443.620799989</v>
      </c>
      <c r="C9" s="280">
        <f t="shared" si="0"/>
        <v>0.17246142257221259</v>
      </c>
      <c r="D9" s="279"/>
      <c r="E9" s="277"/>
      <c r="F9" s="277"/>
      <c r="G9" s="277"/>
      <c r="H9" s="277"/>
    </row>
    <row r="10" spans="1:8" s="278" customFormat="1" ht="24.75" customHeight="1" x14ac:dyDescent="0.3">
      <c r="A10" s="292" t="s">
        <v>423</v>
      </c>
      <c r="B10" s="291">
        <v>3080133.76</v>
      </c>
      <c r="C10" s="280">
        <f t="shared" si="0"/>
        <v>5.7990183336296772E-3</v>
      </c>
      <c r="D10" s="279"/>
      <c r="E10" s="277"/>
      <c r="F10" s="277"/>
      <c r="G10" s="277"/>
      <c r="H10" s="277"/>
    </row>
    <row r="11" spans="1:8" s="278" customFormat="1" ht="24.75" customHeight="1" x14ac:dyDescent="0.3">
      <c r="A11" s="274" t="s">
        <v>424</v>
      </c>
      <c r="B11" s="290">
        <v>48524386.124000005</v>
      </c>
      <c r="C11" s="276">
        <f t="shared" si="0"/>
        <v>9.1357657389918537E-2</v>
      </c>
      <c r="D11" s="275"/>
      <c r="E11" s="277"/>
      <c r="F11" s="277"/>
      <c r="G11" s="277"/>
      <c r="H11" s="277"/>
    </row>
    <row r="12" spans="1:8" s="278" customFormat="1" ht="24.75" customHeight="1" x14ac:dyDescent="0.3">
      <c r="A12" s="274" t="s">
        <v>425</v>
      </c>
      <c r="B12" s="290">
        <v>100229658.42199996</v>
      </c>
      <c r="C12" s="276">
        <f t="shared" si="0"/>
        <v>0.18870402133530007</v>
      </c>
      <c r="D12" s="275"/>
      <c r="E12" s="277"/>
      <c r="F12" s="277"/>
      <c r="G12" s="277"/>
      <c r="H12" s="277"/>
    </row>
    <row r="13" spans="1:8" s="278" customFormat="1" ht="24.75" customHeight="1" x14ac:dyDescent="0.3">
      <c r="A13" s="281" t="s">
        <v>1247</v>
      </c>
      <c r="B13" s="290">
        <v>60445010.584666662</v>
      </c>
      <c r="C13" s="276">
        <f t="shared" si="0"/>
        <v>0.1138008125195582</v>
      </c>
      <c r="D13" s="275"/>
      <c r="E13" s="277"/>
      <c r="F13" s="277"/>
      <c r="G13" s="277"/>
      <c r="H13" s="277"/>
    </row>
    <row r="14" spans="1:8" s="278" customFormat="1" ht="24.75" customHeight="1" x14ac:dyDescent="0.3">
      <c r="A14" s="274" t="s">
        <v>1246</v>
      </c>
      <c r="B14" s="290">
        <v>4203627.4000000004</v>
      </c>
      <c r="C14" s="276">
        <f t="shared" si="0"/>
        <v>7.9142382311176186E-3</v>
      </c>
      <c r="D14" s="275"/>
      <c r="E14" s="277"/>
      <c r="F14" s="277"/>
      <c r="G14" s="277"/>
      <c r="H14" s="277"/>
    </row>
    <row r="15" spans="1:8" s="273" customFormat="1" ht="24.75" customHeight="1" x14ac:dyDescent="0.35">
      <c r="A15" s="260" t="s">
        <v>489</v>
      </c>
      <c r="B15" s="264">
        <f>B4+B5+B6+B7+B11+B12+B14+B13</f>
        <v>531147443.03146666</v>
      </c>
      <c r="C15" s="282">
        <f>C4+C5+C6+C7+C11+C12+C14+C13</f>
        <v>0.99999999999999978</v>
      </c>
      <c r="D15" s="283"/>
    </row>
    <row r="16" spans="1:8" ht="13.5" customHeight="1" x14ac:dyDescent="0.3">
      <c r="A16" s="284"/>
      <c r="B16" s="285"/>
      <c r="C16" s="285"/>
      <c r="D16" s="285"/>
    </row>
    <row r="17" spans="1:8" s="287" customFormat="1" ht="24.75" customHeight="1" x14ac:dyDescent="0.3">
      <c r="A17" s="286" t="s">
        <v>1255</v>
      </c>
      <c r="B17" s="290">
        <v>24888409</v>
      </c>
      <c r="C17" s="275"/>
      <c r="D17" s="275"/>
      <c r="E17" s="277"/>
      <c r="F17" s="277"/>
      <c r="G17" s="277"/>
      <c r="H17" s="277"/>
    </row>
    <row r="18" spans="1:8" ht="11.25" customHeight="1" x14ac:dyDescent="0.3">
      <c r="A18" s="270"/>
      <c r="B18" s="288"/>
      <c r="C18" s="275"/>
      <c r="D18" s="288"/>
    </row>
    <row r="19" spans="1:8" s="273" customFormat="1" ht="24.75" customHeight="1" x14ac:dyDescent="0.35">
      <c r="A19" s="260" t="s">
        <v>1245</v>
      </c>
      <c r="B19" s="264">
        <f>B15+B17</f>
        <v>556035852.03146672</v>
      </c>
      <c r="C19" s="275"/>
      <c r="D19" s="283"/>
    </row>
  </sheetData>
  <pageMargins left="0.70866141732283472" right="0.70866141732283472" top="0.74803149606299213" bottom="0.74803149606299213" header="0.31496062992125984" footer="0.31496062992125984"/>
  <pageSetup paperSize="8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67713-8627-403D-BF97-59625A39D95C}">
  <sheetPr>
    <tabColor rgb="FFFF99FF"/>
    <pageSetUpPr fitToPage="1"/>
  </sheetPr>
  <dimension ref="A1:G21"/>
  <sheetViews>
    <sheetView showGridLines="0" tabSelected="1" topLeftCell="B1" zoomScale="80" zoomScaleNormal="80" workbookViewId="0">
      <pane xSplit="1" ySplit="3" topLeftCell="C4" activePane="bottomRight" state="frozen"/>
      <selection activeCell="B1" sqref="B1"/>
      <selection pane="topRight" activeCell="C1" sqref="C1"/>
      <selection pane="bottomLeft" activeCell="B4" sqref="B4"/>
      <selection pane="bottomRight" activeCell="B1" sqref="B1"/>
    </sheetView>
  </sheetViews>
  <sheetFormatPr defaultColWidth="9.109375" defaultRowHeight="12" x14ac:dyDescent="0.25"/>
  <cols>
    <col min="1" max="1" width="2.109375" style="56" customWidth="1"/>
    <col min="2" max="2" width="54" style="56" customWidth="1"/>
    <col min="3" max="7" width="27" style="56" customWidth="1"/>
    <col min="8" max="16384" width="9.109375" style="56"/>
  </cols>
  <sheetData>
    <row r="1" spans="1:7" ht="18" x14ac:dyDescent="0.35">
      <c r="B1" s="259" t="s">
        <v>1257</v>
      </c>
    </row>
    <row r="2" spans="1:7" ht="20.399999999999999" customHeight="1" x14ac:dyDescent="0.25"/>
    <row r="3" spans="1:7" ht="34.799999999999997" x14ac:dyDescent="0.25">
      <c r="B3" s="260" t="s">
        <v>1249</v>
      </c>
      <c r="C3" s="261" t="s">
        <v>1240</v>
      </c>
      <c r="D3" s="261" t="s">
        <v>1241</v>
      </c>
      <c r="E3" s="261" t="s">
        <v>1242</v>
      </c>
      <c r="F3" s="261" t="s">
        <v>1243</v>
      </c>
      <c r="G3" s="261" t="s">
        <v>1244</v>
      </c>
    </row>
    <row r="4" spans="1:7" s="214" customFormat="1" ht="27" customHeight="1" x14ac:dyDescent="0.3">
      <c r="A4" s="213"/>
      <c r="B4" s="265" t="s">
        <v>417</v>
      </c>
      <c r="C4" s="293">
        <v>17800224.982533302</v>
      </c>
      <c r="D4" s="293">
        <v>13112877.739999998</v>
      </c>
      <c r="E4" s="293">
        <v>9960097.8900000025</v>
      </c>
      <c r="F4" s="293">
        <v>11790949.439999999</v>
      </c>
      <c r="G4" s="293">
        <v>16300968.5774667</v>
      </c>
    </row>
    <row r="5" spans="1:7" s="214" customFormat="1" ht="27" customHeight="1" x14ac:dyDescent="0.3">
      <c r="A5" s="213"/>
      <c r="B5" s="265" t="s">
        <v>418</v>
      </c>
      <c r="C5" s="293">
        <v>8796813.6400000006</v>
      </c>
      <c r="D5" s="293">
        <v>6637493.8000000017</v>
      </c>
      <c r="E5" s="293">
        <v>2961507.3000000003</v>
      </c>
      <c r="F5" s="293">
        <v>5037984.6100000013</v>
      </c>
      <c r="G5" s="293">
        <v>4985963.4300000006</v>
      </c>
    </row>
    <row r="6" spans="1:7" s="214" customFormat="1" ht="27" customHeight="1" x14ac:dyDescent="0.3">
      <c r="A6" s="213"/>
      <c r="B6" s="265" t="s">
        <v>419</v>
      </c>
      <c r="C6" s="293">
        <v>10540387.67</v>
      </c>
      <c r="D6" s="293">
        <v>12899120.23</v>
      </c>
      <c r="E6" s="293">
        <v>14000762.959999997</v>
      </c>
      <c r="F6" s="293">
        <v>12887041.43</v>
      </c>
      <c r="G6" s="293">
        <v>10278526.6</v>
      </c>
    </row>
    <row r="7" spans="1:7" s="214" customFormat="1" ht="27" customHeight="1" x14ac:dyDescent="0.3">
      <c r="A7" s="213"/>
      <c r="B7" s="265" t="s">
        <v>420</v>
      </c>
      <c r="C7" s="293">
        <v>32521672.780799992</v>
      </c>
      <c r="D7" s="293">
        <v>30546375.200000003</v>
      </c>
      <c r="E7" s="293">
        <v>29799947.139999989</v>
      </c>
      <c r="F7" s="293">
        <v>33854858.520000003</v>
      </c>
      <c r="G7" s="293">
        <v>33031186.56000001</v>
      </c>
    </row>
    <row r="8" spans="1:7" s="214" customFormat="1" ht="27" customHeight="1" x14ac:dyDescent="0.3">
      <c r="A8" s="213"/>
      <c r="B8" s="266" t="s">
        <v>421</v>
      </c>
      <c r="C8" s="294">
        <v>12987612.810000001</v>
      </c>
      <c r="D8" s="294">
        <v>16365426.400000002</v>
      </c>
      <c r="E8" s="294">
        <v>14097625.339999998</v>
      </c>
      <c r="F8" s="294">
        <v>12375185.67</v>
      </c>
      <c r="G8" s="294">
        <v>9245612.5999999996</v>
      </c>
    </row>
    <row r="9" spans="1:7" s="214" customFormat="1" ht="27" customHeight="1" x14ac:dyDescent="0.3">
      <c r="A9" s="213"/>
      <c r="B9" s="266" t="s">
        <v>422</v>
      </c>
      <c r="C9" s="294">
        <v>19134059.970799994</v>
      </c>
      <c r="D9" s="294">
        <v>13638661.83</v>
      </c>
      <c r="E9" s="294">
        <v>15032588.439999992</v>
      </c>
      <c r="F9" s="294">
        <v>20620158.950000003</v>
      </c>
      <c r="G9" s="294">
        <v>23176974.430000007</v>
      </c>
    </row>
    <row r="10" spans="1:7" s="214" customFormat="1" ht="27" customHeight="1" x14ac:dyDescent="0.3">
      <c r="A10" s="213"/>
      <c r="B10" s="266" t="s">
        <v>423</v>
      </c>
      <c r="C10" s="294">
        <v>400000</v>
      </c>
      <c r="D10" s="294">
        <v>542286.97</v>
      </c>
      <c r="E10" s="294">
        <v>669733.35999999987</v>
      </c>
      <c r="F10" s="294">
        <v>859513.89999999991</v>
      </c>
      <c r="G10" s="294">
        <v>608599.53</v>
      </c>
    </row>
    <row r="11" spans="1:7" s="214" customFormat="1" ht="27" customHeight="1" x14ac:dyDescent="0.3">
      <c r="A11" s="213"/>
      <c r="B11" s="265" t="s">
        <v>424</v>
      </c>
      <c r="C11" s="293">
        <v>4332223.6899999995</v>
      </c>
      <c r="D11" s="293">
        <v>8593603.5040000007</v>
      </c>
      <c r="E11" s="293">
        <v>11182408.98</v>
      </c>
      <c r="F11" s="293">
        <v>17838646.07</v>
      </c>
      <c r="G11" s="293">
        <v>6577503.8799999999</v>
      </c>
    </row>
    <row r="12" spans="1:7" s="214" customFormat="1" ht="27" customHeight="1" x14ac:dyDescent="0.3">
      <c r="A12" s="213"/>
      <c r="B12" s="265" t="s">
        <v>425</v>
      </c>
      <c r="C12" s="293">
        <v>17254342.969999999</v>
      </c>
      <c r="D12" s="293">
        <v>23077458.581999991</v>
      </c>
      <c r="E12" s="293">
        <v>24732000.729999993</v>
      </c>
      <c r="F12" s="293">
        <v>18269880.030000001</v>
      </c>
      <c r="G12" s="293">
        <v>16895976.109999992</v>
      </c>
    </row>
    <row r="13" spans="1:7" s="214" customFormat="1" ht="27" customHeight="1" x14ac:dyDescent="0.3">
      <c r="A13" s="213"/>
      <c r="B13" s="267" t="s">
        <v>1246</v>
      </c>
      <c r="C13" s="293">
        <v>14817617.546666671</v>
      </c>
      <c r="D13" s="293">
        <v>11635140.281333333</v>
      </c>
      <c r="E13" s="293">
        <v>11710990.76</v>
      </c>
      <c r="F13" s="293">
        <v>8978197.0800000001</v>
      </c>
      <c r="G13" s="293">
        <v>13303064.916666666</v>
      </c>
    </row>
    <row r="14" spans="1:7" s="214" customFormat="1" ht="27" customHeight="1" x14ac:dyDescent="0.3">
      <c r="A14" s="213"/>
      <c r="B14" s="268" t="s">
        <v>1247</v>
      </c>
      <c r="C14" s="293">
        <v>1915790</v>
      </c>
      <c r="D14" s="293">
        <v>1042653.66</v>
      </c>
      <c r="E14" s="293">
        <v>1115390.73</v>
      </c>
      <c r="F14" s="293">
        <v>129793.01</v>
      </c>
      <c r="G14" s="293">
        <v>0</v>
      </c>
    </row>
    <row r="15" spans="1:7" ht="17.399999999999999" x14ac:dyDescent="0.3">
      <c r="A15" s="215"/>
      <c r="B15" s="260" t="s">
        <v>489</v>
      </c>
      <c r="C15" s="264">
        <f t="shared" ref="C15:D15" si="0">C4+C5+C6+C7+C11+C12+C13+C14</f>
        <v>107979073.27999996</v>
      </c>
      <c r="D15" s="264">
        <f t="shared" si="0"/>
        <v>107544722.99733332</v>
      </c>
      <c r="E15" s="264">
        <f t="shared" ref="E15:F15" si="1">E4+E5+E6+E7+E11+E12+E13+E14</f>
        <v>105463106.48999999</v>
      </c>
      <c r="F15" s="264">
        <f t="shared" si="1"/>
        <v>108787350.19</v>
      </c>
      <c r="G15" s="264">
        <f t="shared" ref="G15" si="2">G4+G5+G6+G7+G11+G12+G13+G14</f>
        <v>101373190.07413338</v>
      </c>
    </row>
    <row r="16" spans="1:7" ht="14.4" x14ac:dyDescent="0.3">
      <c r="A16" s="215"/>
      <c r="B16" s="216"/>
      <c r="C16" s="262"/>
      <c r="D16" s="262"/>
      <c r="E16" s="262"/>
      <c r="F16" s="262"/>
      <c r="G16" s="262"/>
    </row>
    <row r="17" spans="2:7" ht="15.6" x14ac:dyDescent="0.25">
      <c r="B17" s="268" t="s">
        <v>1248</v>
      </c>
      <c r="C17" s="293">
        <v>856373</v>
      </c>
      <c r="D17" s="293">
        <v>4543620</v>
      </c>
      <c r="E17" s="293">
        <v>8956152</v>
      </c>
      <c r="F17" s="293">
        <v>5000000</v>
      </c>
      <c r="G17" s="293">
        <v>5532264</v>
      </c>
    </row>
    <row r="18" spans="2:7" x14ac:dyDescent="0.25">
      <c r="C18" s="263"/>
      <c r="D18" s="263"/>
      <c r="E18" s="263"/>
      <c r="F18" s="263"/>
      <c r="G18" s="263"/>
    </row>
    <row r="19" spans="2:7" ht="16.8" customHeight="1" x14ac:dyDescent="0.25">
      <c r="B19" s="260" t="s">
        <v>1245</v>
      </c>
      <c r="C19" s="264">
        <f>C15+C17</f>
        <v>108835446.27999996</v>
      </c>
      <c r="D19" s="264">
        <f>D15+D17</f>
        <v>112088342.99733332</v>
      </c>
      <c r="E19" s="264">
        <f>E15+E17</f>
        <v>114419258.48999999</v>
      </c>
      <c r="F19" s="264">
        <f>F15+F17</f>
        <v>113787350.19</v>
      </c>
      <c r="G19" s="264">
        <f>G15+G17</f>
        <v>106905454.07413338</v>
      </c>
    </row>
    <row r="20" spans="2:7" s="89" customFormat="1" ht="16.8" customHeight="1" x14ac:dyDescent="0.3">
      <c r="C20" s="217"/>
      <c r="D20" s="217"/>
      <c r="E20" s="217"/>
      <c r="F20" s="217"/>
      <c r="G20" s="217"/>
    </row>
    <row r="21" spans="2:7" s="89" customFormat="1" ht="16.8" customHeight="1" x14ac:dyDescent="0.3">
      <c r="C21" s="217"/>
      <c r="D21" s="217"/>
      <c r="E21" s="217"/>
      <c r="F21" s="217"/>
      <c r="G21" s="217"/>
    </row>
  </sheetData>
  <pageMargins left="0.70866141732283472" right="0.70866141732283472" top="0.74803149606299213" bottom="0.74803149606299213" header="0.31496062992125984" footer="0.31496062992125984"/>
  <pageSetup paperSize="8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2">
    <tabColor rgb="FFFF66FF"/>
    <pageSetUpPr fitToPage="1"/>
  </sheetPr>
  <dimension ref="A1:M610"/>
  <sheetViews>
    <sheetView showGridLines="0" zoomScale="70" zoomScaleNormal="70" workbookViewId="0">
      <pane xSplit="4" ySplit="4" topLeftCell="E579" activePane="bottomRight" state="frozen"/>
      <selection activeCell="P3" sqref="P3"/>
      <selection pane="topRight" activeCell="P3" sqref="P3"/>
      <selection pane="bottomLeft" activeCell="P3" sqref="P3"/>
      <selection pane="bottomRight" activeCell="D1" sqref="D1"/>
    </sheetView>
  </sheetViews>
  <sheetFormatPr defaultColWidth="8.6640625" defaultRowHeight="15" customHeight="1" x14ac:dyDescent="0.3"/>
  <cols>
    <col min="1" max="1" width="0.88671875" style="23" customWidth="1"/>
    <col min="2" max="2" width="0.77734375" style="192" customWidth="1"/>
    <col min="3" max="3" width="17" style="1" customWidth="1"/>
    <col min="4" max="4" width="68.5546875" style="17" customWidth="1"/>
    <col min="5" max="5" width="20.6640625" style="11" customWidth="1"/>
    <col min="6" max="6" width="34.5546875" style="11" customWidth="1"/>
    <col min="7" max="7" width="25.44140625" style="11" customWidth="1"/>
    <col min="8" max="12" width="24.109375" style="7" customWidth="1"/>
    <col min="13" max="13" width="30.21875" style="31" customWidth="1"/>
    <col min="14" max="16384" width="8.6640625" style="1"/>
  </cols>
  <sheetData>
    <row r="1" spans="1:13" ht="27.6" customHeight="1" x14ac:dyDescent="0.3">
      <c r="A1" s="28"/>
      <c r="B1" s="191"/>
      <c r="C1" s="289" t="s">
        <v>1256</v>
      </c>
      <c r="D1" s="191"/>
      <c r="E1" s="218"/>
      <c r="F1" s="218"/>
      <c r="G1" s="206"/>
      <c r="H1" s="191"/>
      <c r="I1" s="191"/>
      <c r="J1" s="191"/>
      <c r="K1" s="191"/>
      <c r="L1" s="191"/>
      <c r="M1" s="185"/>
    </row>
    <row r="2" spans="1:13" ht="13.8" customHeight="1" x14ac:dyDescent="0.3">
      <c r="B2" s="191"/>
      <c r="C2" s="191"/>
      <c r="D2" s="191"/>
      <c r="E2" s="30"/>
      <c r="F2" s="30"/>
      <c r="G2" s="203"/>
      <c r="H2" s="203"/>
      <c r="I2" s="203"/>
      <c r="J2" s="203"/>
      <c r="K2" s="203"/>
      <c r="L2" s="203"/>
      <c r="M2" s="205"/>
    </row>
    <row r="3" spans="1:13" s="2" customFormat="1" ht="62.4" customHeight="1" x14ac:dyDescent="0.3">
      <c r="A3" s="25"/>
      <c r="B3" s="191"/>
      <c r="C3" s="226" t="s">
        <v>1237</v>
      </c>
      <c r="D3" s="227" t="s">
        <v>1238</v>
      </c>
      <c r="E3" s="227" t="s">
        <v>1236</v>
      </c>
      <c r="F3" s="227" t="s">
        <v>0</v>
      </c>
      <c r="G3" s="227" t="s">
        <v>1239</v>
      </c>
      <c r="H3" s="228" t="s">
        <v>1240</v>
      </c>
      <c r="I3" s="228" t="s">
        <v>1241</v>
      </c>
      <c r="J3" s="228" t="s">
        <v>1242</v>
      </c>
      <c r="K3" s="228" t="s">
        <v>1243</v>
      </c>
      <c r="L3" s="228" t="s">
        <v>1244</v>
      </c>
      <c r="M3" s="258"/>
    </row>
    <row r="4" spans="1:13" s="3" customFormat="1" ht="27" customHeight="1" x14ac:dyDescent="0.3">
      <c r="A4" s="26"/>
      <c r="B4" s="193"/>
      <c r="C4" s="194"/>
      <c r="D4" s="18"/>
      <c r="E4" s="12"/>
      <c r="F4" s="12"/>
      <c r="G4" s="12"/>
      <c r="H4" s="15"/>
      <c r="I4" s="15"/>
      <c r="J4" s="15"/>
      <c r="K4" s="15"/>
      <c r="L4" s="15"/>
      <c r="M4" s="187"/>
    </row>
    <row r="5" spans="1:13" ht="30" customHeight="1" x14ac:dyDescent="0.3">
      <c r="A5" s="241"/>
      <c r="B5" s="242"/>
      <c r="C5" s="243" t="s">
        <v>340</v>
      </c>
      <c r="D5" s="195" t="s">
        <v>791</v>
      </c>
      <c r="E5" s="229" t="s">
        <v>5</v>
      </c>
      <c r="F5" s="230" t="s">
        <v>143</v>
      </c>
      <c r="G5" s="231" t="s">
        <v>315</v>
      </c>
      <c r="H5" s="237">
        <v>0</v>
      </c>
      <c r="I5" s="237">
        <v>692</v>
      </c>
      <c r="J5" s="237">
        <v>0</v>
      </c>
      <c r="K5" s="237">
        <v>230</v>
      </c>
      <c r="L5" s="237">
        <v>0</v>
      </c>
      <c r="M5" s="205"/>
    </row>
    <row r="6" spans="1:13" ht="30" customHeight="1" x14ac:dyDescent="0.3">
      <c r="A6" s="241"/>
      <c r="B6" s="242"/>
      <c r="C6" s="243">
        <v>6663</v>
      </c>
      <c r="D6" s="195" t="s">
        <v>171</v>
      </c>
      <c r="E6" s="229" t="s">
        <v>5</v>
      </c>
      <c r="F6" s="230" t="s">
        <v>986</v>
      </c>
      <c r="G6" s="231" t="s">
        <v>315</v>
      </c>
      <c r="H6" s="237">
        <v>217000</v>
      </c>
      <c r="I6" s="237">
        <v>176000</v>
      </c>
      <c r="J6" s="237">
        <v>141023.95000000001</v>
      </c>
      <c r="K6" s="237">
        <v>198098.53</v>
      </c>
      <c r="L6" s="237">
        <v>233554.25</v>
      </c>
      <c r="M6" s="205"/>
    </row>
    <row r="7" spans="1:13" ht="30" customHeight="1" x14ac:dyDescent="0.3">
      <c r="A7" s="241"/>
      <c r="B7" s="242"/>
      <c r="C7" s="243" t="s">
        <v>381</v>
      </c>
      <c r="D7" s="195" t="s">
        <v>389</v>
      </c>
      <c r="E7" s="229" t="s">
        <v>5</v>
      </c>
      <c r="F7" s="230" t="s">
        <v>118</v>
      </c>
      <c r="G7" s="231" t="s">
        <v>315</v>
      </c>
      <c r="H7" s="237">
        <v>0</v>
      </c>
      <c r="I7" s="237">
        <v>0</v>
      </c>
      <c r="J7" s="237">
        <v>796526.01</v>
      </c>
      <c r="K7" s="237">
        <v>700000</v>
      </c>
      <c r="L7" s="237">
        <v>500000</v>
      </c>
      <c r="M7" s="205"/>
    </row>
    <row r="8" spans="1:13" ht="30" customHeight="1" x14ac:dyDescent="0.3">
      <c r="A8" s="241"/>
      <c r="B8" s="242"/>
      <c r="C8" s="243">
        <v>9290</v>
      </c>
      <c r="D8" s="195" t="s">
        <v>255</v>
      </c>
      <c r="E8" s="229" t="s">
        <v>3</v>
      </c>
      <c r="F8" s="230" t="s">
        <v>1149</v>
      </c>
      <c r="G8" s="231" t="s">
        <v>307</v>
      </c>
      <c r="H8" s="237">
        <v>24899</v>
      </c>
      <c r="I8" s="237">
        <v>2750000</v>
      </c>
      <c r="J8" s="237">
        <v>4500000</v>
      </c>
      <c r="K8" s="237">
        <v>3650000</v>
      </c>
      <c r="L8" s="237">
        <v>2750000</v>
      </c>
      <c r="M8" s="205"/>
    </row>
    <row r="9" spans="1:13" ht="30" customHeight="1" x14ac:dyDescent="0.3">
      <c r="A9" s="241"/>
      <c r="B9" s="242"/>
      <c r="C9" s="233">
        <v>6948</v>
      </c>
      <c r="D9" s="195" t="s">
        <v>4</v>
      </c>
      <c r="E9" s="229" t="s">
        <v>3</v>
      </c>
      <c r="F9" s="230" t="s">
        <v>274</v>
      </c>
      <c r="G9" s="231" t="s">
        <v>307</v>
      </c>
      <c r="H9" s="237">
        <v>0</v>
      </c>
      <c r="I9" s="237">
        <v>0</v>
      </c>
      <c r="J9" s="237">
        <v>200000</v>
      </c>
      <c r="K9" s="237">
        <v>224218.07</v>
      </c>
      <c r="L9" s="237">
        <v>300000</v>
      </c>
      <c r="M9" s="205"/>
    </row>
    <row r="10" spans="1:13" ht="30" customHeight="1" x14ac:dyDescent="0.3">
      <c r="A10" s="241"/>
      <c r="B10" s="242"/>
      <c r="C10" s="233">
        <v>6949</v>
      </c>
      <c r="D10" s="195" t="s">
        <v>765</v>
      </c>
      <c r="E10" s="229" t="s">
        <v>5</v>
      </c>
      <c r="F10" s="230" t="s">
        <v>274</v>
      </c>
      <c r="G10" s="231" t="s">
        <v>314</v>
      </c>
      <c r="H10" s="237">
        <v>211929.12</v>
      </c>
      <c r="I10" s="237">
        <v>97952.66</v>
      </c>
      <c r="J10" s="237">
        <v>545949.48</v>
      </c>
      <c r="K10" s="237">
        <v>866027.54</v>
      </c>
      <c r="L10" s="237">
        <v>192319.14</v>
      </c>
      <c r="M10" s="205"/>
    </row>
    <row r="11" spans="1:13" ht="30" customHeight="1" x14ac:dyDescent="0.3">
      <c r="A11" s="241"/>
      <c r="B11" s="244"/>
      <c r="C11" s="233">
        <v>9031</v>
      </c>
      <c r="D11" s="195" t="s">
        <v>277</v>
      </c>
      <c r="E11" s="229" t="s">
        <v>5</v>
      </c>
      <c r="F11" s="230" t="s">
        <v>274</v>
      </c>
      <c r="G11" s="231" t="s">
        <v>315</v>
      </c>
      <c r="H11" s="237">
        <v>242259.9099999973</v>
      </c>
      <c r="I11" s="237">
        <v>117301.21</v>
      </c>
      <c r="J11" s="237">
        <v>45056.45</v>
      </c>
      <c r="K11" s="237">
        <v>406777.88</v>
      </c>
      <c r="L11" s="237">
        <v>3583120.6</v>
      </c>
      <c r="M11" s="205"/>
    </row>
    <row r="12" spans="1:13" ht="30" customHeight="1" x14ac:dyDescent="0.3">
      <c r="A12" s="241"/>
      <c r="B12" s="242"/>
      <c r="C12" s="235">
        <v>6632</v>
      </c>
      <c r="D12" s="195" t="s">
        <v>156</v>
      </c>
      <c r="E12" s="229" t="s">
        <v>2</v>
      </c>
      <c r="F12" s="230" t="s">
        <v>274</v>
      </c>
      <c r="G12" s="231" t="s">
        <v>305</v>
      </c>
      <c r="H12" s="237">
        <v>62000</v>
      </c>
      <c r="I12" s="237">
        <v>100193.76</v>
      </c>
      <c r="J12" s="237">
        <v>95901.39</v>
      </c>
      <c r="K12" s="237">
        <v>96184.41</v>
      </c>
      <c r="L12" s="237">
        <v>103965.99</v>
      </c>
      <c r="M12" s="205"/>
    </row>
    <row r="13" spans="1:13" ht="30" customHeight="1" x14ac:dyDescent="0.3">
      <c r="A13" s="241"/>
      <c r="B13" s="242"/>
      <c r="C13" s="235">
        <v>11013</v>
      </c>
      <c r="D13" s="195" t="s">
        <v>1032</v>
      </c>
      <c r="E13" s="229" t="s">
        <v>2</v>
      </c>
      <c r="F13" s="230" t="s">
        <v>274</v>
      </c>
      <c r="G13" s="231" t="s">
        <v>309</v>
      </c>
      <c r="H13" s="237">
        <v>4544455.9325333014</v>
      </c>
      <c r="I13" s="237">
        <v>4117350.92</v>
      </c>
      <c r="J13" s="237">
        <v>2703199.02</v>
      </c>
      <c r="K13" s="237">
        <v>3099895.25</v>
      </c>
      <c r="L13" s="237">
        <v>4206945.4174666991</v>
      </c>
      <c r="M13" s="205"/>
    </row>
    <row r="14" spans="1:13" ht="30" customHeight="1" x14ac:dyDescent="0.3">
      <c r="A14" s="241"/>
      <c r="B14" s="242"/>
      <c r="C14" s="235">
        <v>11020</v>
      </c>
      <c r="D14" s="195" t="s">
        <v>174</v>
      </c>
      <c r="E14" s="229" t="s">
        <v>2</v>
      </c>
      <c r="F14" s="230" t="s">
        <v>274</v>
      </c>
      <c r="G14" s="231" t="s">
        <v>309</v>
      </c>
      <c r="H14" s="237">
        <v>1507576.06</v>
      </c>
      <c r="I14" s="237">
        <v>861343.76</v>
      </c>
      <c r="J14" s="237">
        <v>1076636.3700000001</v>
      </c>
      <c r="K14" s="237">
        <v>1866981.36</v>
      </c>
      <c r="L14" s="237">
        <v>1367101.38</v>
      </c>
      <c r="M14" s="205"/>
    </row>
    <row r="15" spans="1:13" ht="30" customHeight="1" x14ac:dyDescent="0.3">
      <c r="A15" s="241"/>
      <c r="B15" s="242"/>
      <c r="C15" s="233">
        <v>5160</v>
      </c>
      <c r="D15" s="195" t="s">
        <v>13</v>
      </c>
      <c r="E15" s="229" t="s">
        <v>2</v>
      </c>
      <c r="F15" s="230" t="s">
        <v>14</v>
      </c>
      <c r="G15" s="231" t="s">
        <v>305</v>
      </c>
      <c r="H15" s="237">
        <v>100000</v>
      </c>
      <c r="I15" s="237">
        <v>500000</v>
      </c>
      <c r="J15" s="237">
        <v>2000000</v>
      </c>
      <c r="K15" s="237">
        <v>2500000</v>
      </c>
      <c r="L15" s="237">
        <v>1530654</v>
      </c>
      <c r="M15" s="205"/>
    </row>
    <row r="16" spans="1:13" ht="30" customHeight="1" x14ac:dyDescent="0.3">
      <c r="A16" s="241"/>
      <c r="B16" s="242"/>
      <c r="C16" s="233">
        <v>5661</v>
      </c>
      <c r="D16" s="195" t="s">
        <v>21</v>
      </c>
      <c r="E16" s="229" t="s">
        <v>2</v>
      </c>
      <c r="F16" s="230" t="s">
        <v>22</v>
      </c>
      <c r="G16" s="231" t="s">
        <v>305</v>
      </c>
      <c r="H16" s="237">
        <v>4374</v>
      </c>
      <c r="I16" s="237">
        <v>300000</v>
      </c>
      <c r="J16" s="237">
        <v>500000</v>
      </c>
      <c r="K16" s="237">
        <v>200000</v>
      </c>
      <c r="L16" s="237">
        <v>0</v>
      </c>
      <c r="M16" s="205"/>
    </row>
    <row r="17" spans="1:13" ht="30" customHeight="1" x14ac:dyDescent="0.3">
      <c r="A17" s="241"/>
      <c r="B17" s="242"/>
      <c r="C17" s="235">
        <v>6984</v>
      </c>
      <c r="D17" s="195" t="s">
        <v>1033</v>
      </c>
      <c r="E17" s="229" t="s">
        <v>2</v>
      </c>
      <c r="F17" s="230" t="s">
        <v>274</v>
      </c>
      <c r="G17" s="231" t="s">
        <v>305</v>
      </c>
      <c r="H17" s="237">
        <v>697587.58000000007</v>
      </c>
      <c r="I17" s="237">
        <v>147404.70000000001</v>
      </c>
      <c r="J17" s="237">
        <v>462159.33</v>
      </c>
      <c r="K17" s="237">
        <v>161319.1</v>
      </c>
      <c r="L17" s="237">
        <v>0</v>
      </c>
      <c r="M17" s="205"/>
    </row>
    <row r="18" spans="1:13" ht="30" customHeight="1" x14ac:dyDescent="0.3">
      <c r="A18" s="241"/>
      <c r="B18" s="244"/>
      <c r="C18" s="235" t="s">
        <v>303</v>
      </c>
      <c r="D18" s="195" t="s">
        <v>1034</v>
      </c>
      <c r="E18" s="229" t="s">
        <v>2</v>
      </c>
      <c r="F18" s="230" t="s">
        <v>274</v>
      </c>
      <c r="G18" s="231" t="s">
        <v>309</v>
      </c>
      <c r="H18" s="237">
        <v>900000</v>
      </c>
      <c r="I18" s="237">
        <v>400000</v>
      </c>
      <c r="J18" s="237">
        <v>700000</v>
      </c>
      <c r="K18" s="237">
        <v>700000</v>
      </c>
      <c r="L18" s="237">
        <v>900000</v>
      </c>
      <c r="M18" s="205"/>
    </row>
    <row r="19" spans="1:13" ht="30" customHeight="1" x14ac:dyDescent="0.3">
      <c r="A19" s="241"/>
      <c r="B19" s="242"/>
      <c r="C19" s="235">
        <v>9046</v>
      </c>
      <c r="D19" s="195" t="s">
        <v>206</v>
      </c>
      <c r="E19" s="229" t="s">
        <v>2</v>
      </c>
      <c r="F19" s="230" t="s">
        <v>274</v>
      </c>
      <c r="G19" s="231" t="s">
        <v>305</v>
      </c>
      <c r="H19" s="237">
        <v>172626</v>
      </c>
      <c r="I19" s="237">
        <v>400000</v>
      </c>
      <c r="J19" s="237">
        <v>1000000</v>
      </c>
      <c r="K19" s="237">
        <v>1000000</v>
      </c>
      <c r="L19" s="237">
        <v>1000000</v>
      </c>
      <c r="M19" s="205"/>
    </row>
    <row r="20" spans="1:13" ht="30" customHeight="1" x14ac:dyDescent="0.3">
      <c r="A20" s="241"/>
      <c r="B20" s="242"/>
      <c r="C20" s="233">
        <v>5159</v>
      </c>
      <c r="D20" s="195" t="s">
        <v>65</v>
      </c>
      <c r="E20" s="229" t="s">
        <v>2</v>
      </c>
      <c r="F20" s="230" t="s">
        <v>64</v>
      </c>
      <c r="G20" s="231" t="s">
        <v>305</v>
      </c>
      <c r="H20" s="237">
        <v>780000</v>
      </c>
      <c r="I20" s="237">
        <v>557896.66000000015</v>
      </c>
      <c r="J20" s="237">
        <v>0</v>
      </c>
      <c r="K20" s="237">
        <v>0</v>
      </c>
      <c r="L20" s="237">
        <v>0</v>
      </c>
      <c r="M20" s="205"/>
    </row>
    <row r="21" spans="1:13" ht="30" customHeight="1" x14ac:dyDescent="0.3">
      <c r="A21" s="241"/>
      <c r="B21" s="242"/>
      <c r="C21" s="233">
        <v>5185</v>
      </c>
      <c r="D21" s="195" t="s">
        <v>66</v>
      </c>
      <c r="E21" s="229" t="s">
        <v>2</v>
      </c>
      <c r="F21" s="230" t="s">
        <v>52</v>
      </c>
      <c r="G21" s="231" t="s">
        <v>305</v>
      </c>
      <c r="H21" s="237">
        <v>56522.73</v>
      </c>
      <c r="I21" s="237">
        <v>0</v>
      </c>
      <c r="J21" s="237">
        <v>0</v>
      </c>
      <c r="K21" s="237">
        <v>0</v>
      </c>
      <c r="L21" s="237">
        <v>0</v>
      </c>
      <c r="M21" s="205"/>
    </row>
    <row r="22" spans="1:13" ht="30" customHeight="1" x14ac:dyDescent="0.3">
      <c r="A22" s="241"/>
      <c r="B22" s="242"/>
      <c r="C22" s="233">
        <v>5208</v>
      </c>
      <c r="D22" s="195" t="s">
        <v>67</v>
      </c>
      <c r="E22" s="229" t="s">
        <v>2</v>
      </c>
      <c r="F22" s="230" t="s">
        <v>27</v>
      </c>
      <c r="G22" s="231" t="s">
        <v>305</v>
      </c>
      <c r="H22" s="237">
        <v>713693</v>
      </c>
      <c r="I22" s="237">
        <v>100000</v>
      </c>
      <c r="J22" s="237">
        <v>0</v>
      </c>
      <c r="K22" s="237">
        <v>0</v>
      </c>
      <c r="L22" s="237">
        <v>0</v>
      </c>
      <c r="M22" s="205"/>
    </row>
    <row r="23" spans="1:13" ht="30" customHeight="1" x14ac:dyDescent="0.3">
      <c r="A23" s="241"/>
      <c r="B23" s="242"/>
      <c r="C23" s="233">
        <v>5366</v>
      </c>
      <c r="D23" s="195" t="s">
        <v>68</v>
      </c>
      <c r="E23" s="229" t="s">
        <v>2</v>
      </c>
      <c r="F23" s="230" t="s">
        <v>1150</v>
      </c>
      <c r="G23" s="231" t="s">
        <v>305</v>
      </c>
      <c r="H23" s="237">
        <v>0</v>
      </c>
      <c r="I23" s="237">
        <v>300000</v>
      </c>
      <c r="J23" s="237">
        <v>146752</v>
      </c>
      <c r="K23" s="237">
        <v>0</v>
      </c>
      <c r="L23" s="237">
        <v>0</v>
      </c>
      <c r="M23" s="205"/>
    </row>
    <row r="24" spans="1:13" ht="30" customHeight="1" x14ac:dyDescent="0.3">
      <c r="A24" s="241"/>
      <c r="B24" s="242"/>
      <c r="C24" s="233">
        <v>5372</v>
      </c>
      <c r="D24" s="195" t="s">
        <v>70</v>
      </c>
      <c r="E24" s="229" t="s">
        <v>2</v>
      </c>
      <c r="F24" s="230" t="s">
        <v>71</v>
      </c>
      <c r="G24" s="231" t="s">
        <v>305</v>
      </c>
      <c r="H24" s="237">
        <v>0</v>
      </c>
      <c r="I24" s="237">
        <v>164683</v>
      </c>
      <c r="J24" s="237">
        <v>385317</v>
      </c>
      <c r="K24" s="237">
        <v>245217</v>
      </c>
      <c r="L24" s="237">
        <v>0</v>
      </c>
      <c r="M24" s="205"/>
    </row>
    <row r="25" spans="1:13" ht="30" customHeight="1" x14ac:dyDescent="0.3">
      <c r="A25" s="241"/>
      <c r="B25" s="242"/>
      <c r="C25" s="233">
        <v>5378</v>
      </c>
      <c r="D25" s="195" t="s">
        <v>72</v>
      </c>
      <c r="E25" s="229" t="s">
        <v>2</v>
      </c>
      <c r="F25" s="230" t="s">
        <v>31</v>
      </c>
      <c r="G25" s="231" t="s">
        <v>305</v>
      </c>
      <c r="H25" s="237">
        <v>0</v>
      </c>
      <c r="I25" s="237">
        <v>182060</v>
      </c>
      <c r="J25" s="237">
        <v>300000</v>
      </c>
      <c r="K25" s="237">
        <v>413969</v>
      </c>
      <c r="L25" s="237">
        <v>0</v>
      </c>
      <c r="M25" s="205"/>
    </row>
    <row r="26" spans="1:13" ht="30" customHeight="1" x14ac:dyDescent="0.3">
      <c r="A26" s="241"/>
      <c r="B26" s="242"/>
      <c r="C26" s="233">
        <v>5385</v>
      </c>
      <c r="D26" s="197" t="s">
        <v>278</v>
      </c>
      <c r="E26" s="229" t="s">
        <v>2</v>
      </c>
      <c r="F26" s="230" t="s">
        <v>24</v>
      </c>
      <c r="G26" s="231" t="s">
        <v>305</v>
      </c>
      <c r="H26" s="237">
        <v>77442</v>
      </c>
      <c r="I26" s="237">
        <v>480860</v>
      </c>
      <c r="J26" s="237">
        <v>120639</v>
      </c>
      <c r="K26" s="237">
        <v>372562</v>
      </c>
      <c r="L26" s="237">
        <v>0</v>
      </c>
      <c r="M26" s="205"/>
    </row>
    <row r="27" spans="1:13" ht="30" customHeight="1" x14ac:dyDescent="0.3">
      <c r="A27" s="241"/>
      <c r="B27" s="242"/>
      <c r="C27" s="233">
        <v>5969</v>
      </c>
      <c r="D27" s="195" t="s">
        <v>114</v>
      </c>
      <c r="E27" s="229" t="s">
        <v>2</v>
      </c>
      <c r="F27" s="230" t="s">
        <v>468</v>
      </c>
      <c r="G27" s="231" t="s">
        <v>305</v>
      </c>
      <c r="H27" s="237">
        <v>14300</v>
      </c>
      <c r="I27" s="237">
        <v>130000</v>
      </c>
      <c r="J27" s="237">
        <v>330000</v>
      </c>
      <c r="K27" s="237">
        <v>200000</v>
      </c>
      <c r="L27" s="237">
        <v>0</v>
      </c>
      <c r="M27" s="205"/>
    </row>
    <row r="28" spans="1:13" ht="30" customHeight="1" x14ac:dyDescent="0.3">
      <c r="A28" s="241"/>
      <c r="B28" s="242"/>
      <c r="C28" s="233">
        <v>6619</v>
      </c>
      <c r="D28" s="195" t="s">
        <v>115</v>
      </c>
      <c r="E28" s="229" t="s">
        <v>2</v>
      </c>
      <c r="F28" s="230" t="s">
        <v>46</v>
      </c>
      <c r="G28" s="231" t="s">
        <v>305</v>
      </c>
      <c r="H28" s="237">
        <v>8000</v>
      </c>
      <c r="I28" s="237">
        <v>0</v>
      </c>
      <c r="J28" s="237">
        <v>0</v>
      </c>
      <c r="K28" s="237">
        <v>0</v>
      </c>
      <c r="L28" s="237">
        <v>0</v>
      </c>
      <c r="M28" s="205"/>
    </row>
    <row r="29" spans="1:13" ht="30" customHeight="1" x14ac:dyDescent="0.3">
      <c r="A29" s="241"/>
      <c r="B29" s="242"/>
      <c r="C29" s="233">
        <v>6634</v>
      </c>
      <c r="D29" s="196" t="s">
        <v>117</v>
      </c>
      <c r="E29" s="229" t="s">
        <v>2</v>
      </c>
      <c r="F29" s="230" t="s">
        <v>274</v>
      </c>
      <c r="G29" s="231" t="s">
        <v>305</v>
      </c>
      <c r="H29" s="237">
        <v>182847</v>
      </c>
      <c r="I29" s="237">
        <v>0</v>
      </c>
      <c r="J29" s="237">
        <v>0</v>
      </c>
      <c r="K29" s="237">
        <v>0</v>
      </c>
      <c r="L29" s="237">
        <v>0</v>
      </c>
      <c r="M29" s="205"/>
    </row>
    <row r="30" spans="1:13" ht="30" customHeight="1" x14ac:dyDescent="0.3">
      <c r="A30" s="241"/>
      <c r="B30" s="245"/>
      <c r="C30" s="233">
        <v>6978</v>
      </c>
      <c r="D30" s="195" t="s">
        <v>196</v>
      </c>
      <c r="E30" s="229" t="s">
        <v>2</v>
      </c>
      <c r="F30" s="230" t="s">
        <v>274</v>
      </c>
      <c r="G30" s="231" t="s">
        <v>308</v>
      </c>
      <c r="H30" s="237">
        <v>200000</v>
      </c>
      <c r="I30" s="237">
        <v>183953</v>
      </c>
      <c r="J30" s="237">
        <v>700000</v>
      </c>
      <c r="K30" s="237">
        <v>2000000</v>
      </c>
      <c r="L30" s="237">
        <v>2500000</v>
      </c>
      <c r="M30" s="205"/>
    </row>
    <row r="31" spans="1:13" ht="30" customHeight="1" x14ac:dyDescent="0.3">
      <c r="A31" s="241"/>
      <c r="B31" s="242"/>
      <c r="C31" s="233">
        <v>6980</v>
      </c>
      <c r="D31" s="195" t="s">
        <v>729</v>
      </c>
      <c r="E31" s="229" t="s">
        <v>2</v>
      </c>
      <c r="F31" s="230" t="s">
        <v>12</v>
      </c>
      <c r="G31" s="231" t="s">
        <v>305</v>
      </c>
      <c r="H31" s="237">
        <v>50000</v>
      </c>
      <c r="I31" s="237">
        <v>171600</v>
      </c>
      <c r="J31" s="237">
        <v>193200</v>
      </c>
      <c r="K31" s="237">
        <v>71600</v>
      </c>
      <c r="L31" s="237">
        <v>0</v>
      </c>
      <c r="M31" s="205"/>
    </row>
    <row r="32" spans="1:13" ht="30" customHeight="1" x14ac:dyDescent="0.3">
      <c r="A32" s="241"/>
      <c r="B32" s="242"/>
      <c r="C32" s="233" t="s">
        <v>73</v>
      </c>
      <c r="D32" s="195" t="s">
        <v>74</v>
      </c>
      <c r="E32" s="229" t="s">
        <v>205</v>
      </c>
      <c r="F32" s="230" t="s">
        <v>47</v>
      </c>
      <c r="G32" s="231" t="s">
        <v>305</v>
      </c>
      <c r="H32" s="237">
        <v>54752</v>
      </c>
      <c r="I32" s="237">
        <v>0</v>
      </c>
      <c r="J32" s="237">
        <v>0</v>
      </c>
      <c r="K32" s="237">
        <v>0</v>
      </c>
      <c r="L32" s="237">
        <v>0</v>
      </c>
      <c r="M32" s="205"/>
    </row>
    <row r="33" spans="1:13" ht="30" customHeight="1" x14ac:dyDescent="0.3">
      <c r="A33" s="241"/>
      <c r="B33" s="242"/>
      <c r="C33" s="233" t="s">
        <v>75</v>
      </c>
      <c r="D33" s="195" t="s">
        <v>76</v>
      </c>
      <c r="E33" s="229" t="s">
        <v>205</v>
      </c>
      <c r="F33" s="230" t="s">
        <v>77</v>
      </c>
      <c r="G33" s="231" t="s">
        <v>305</v>
      </c>
      <c r="H33" s="237">
        <v>0</v>
      </c>
      <c r="I33" s="237">
        <v>0</v>
      </c>
      <c r="J33" s="237">
        <v>52867</v>
      </c>
      <c r="K33" s="237">
        <v>0</v>
      </c>
      <c r="L33" s="237">
        <v>0</v>
      </c>
      <c r="M33" s="205"/>
    </row>
    <row r="34" spans="1:13" ht="30" customHeight="1" x14ac:dyDescent="0.3">
      <c r="A34" s="241"/>
      <c r="B34" s="242"/>
      <c r="C34" s="233" t="s">
        <v>81</v>
      </c>
      <c r="D34" s="195" t="s">
        <v>82</v>
      </c>
      <c r="E34" s="229" t="s">
        <v>205</v>
      </c>
      <c r="F34" s="230" t="s">
        <v>63</v>
      </c>
      <c r="G34" s="231" t="s">
        <v>305</v>
      </c>
      <c r="H34" s="237">
        <v>0</v>
      </c>
      <c r="I34" s="237">
        <v>19429</v>
      </c>
      <c r="J34" s="237">
        <v>7500</v>
      </c>
      <c r="K34" s="237">
        <v>0</v>
      </c>
      <c r="L34" s="237">
        <v>0</v>
      </c>
      <c r="M34" s="205"/>
    </row>
    <row r="35" spans="1:13" ht="30" customHeight="1" x14ac:dyDescent="0.3">
      <c r="A35" s="241"/>
      <c r="B35" s="242"/>
      <c r="C35" s="233" t="s">
        <v>83</v>
      </c>
      <c r="D35" s="195" t="s">
        <v>84</v>
      </c>
      <c r="E35" s="229" t="s">
        <v>205</v>
      </c>
      <c r="F35" s="230" t="s">
        <v>85</v>
      </c>
      <c r="G35" s="231" t="s">
        <v>305</v>
      </c>
      <c r="H35" s="237">
        <v>0</v>
      </c>
      <c r="I35" s="237">
        <v>0</v>
      </c>
      <c r="J35" s="237">
        <v>22235</v>
      </c>
      <c r="K35" s="237">
        <v>0</v>
      </c>
      <c r="L35" s="237">
        <v>0</v>
      </c>
      <c r="M35" s="205"/>
    </row>
    <row r="36" spans="1:13" ht="30" customHeight="1" x14ac:dyDescent="0.3">
      <c r="A36" s="241"/>
      <c r="B36" s="242"/>
      <c r="C36" s="233" t="s">
        <v>86</v>
      </c>
      <c r="D36" s="195" t="s">
        <v>87</v>
      </c>
      <c r="E36" s="229" t="s">
        <v>205</v>
      </c>
      <c r="F36" s="230" t="s">
        <v>22</v>
      </c>
      <c r="G36" s="231" t="s">
        <v>305</v>
      </c>
      <c r="H36" s="237">
        <v>0</v>
      </c>
      <c r="I36" s="237">
        <v>12858</v>
      </c>
      <c r="J36" s="237">
        <v>25717</v>
      </c>
      <c r="K36" s="237">
        <v>0</v>
      </c>
      <c r="L36" s="237">
        <v>0</v>
      </c>
      <c r="M36" s="205"/>
    </row>
    <row r="37" spans="1:13" ht="30" customHeight="1" x14ac:dyDescent="0.3">
      <c r="A37" s="241"/>
      <c r="B37" s="242"/>
      <c r="C37" s="233" t="s">
        <v>88</v>
      </c>
      <c r="D37" s="195" t="s">
        <v>89</v>
      </c>
      <c r="E37" s="229" t="s">
        <v>205</v>
      </c>
      <c r="F37" s="230" t="s">
        <v>31</v>
      </c>
      <c r="G37" s="231" t="s">
        <v>305</v>
      </c>
      <c r="H37" s="237">
        <v>15000</v>
      </c>
      <c r="I37" s="237">
        <v>0</v>
      </c>
      <c r="J37" s="237">
        <v>0</v>
      </c>
      <c r="K37" s="237">
        <v>0</v>
      </c>
      <c r="L37" s="237">
        <v>0</v>
      </c>
      <c r="M37" s="205"/>
    </row>
    <row r="38" spans="1:13" ht="30" customHeight="1" x14ac:dyDescent="0.3">
      <c r="A38" s="241"/>
      <c r="B38" s="242"/>
      <c r="C38" s="233" t="s">
        <v>90</v>
      </c>
      <c r="D38" s="195" t="s">
        <v>313</v>
      </c>
      <c r="E38" s="229" t="s">
        <v>205</v>
      </c>
      <c r="F38" s="230" t="s">
        <v>12</v>
      </c>
      <c r="G38" s="231" t="s">
        <v>305</v>
      </c>
      <c r="H38" s="237">
        <v>13040</v>
      </c>
      <c r="I38" s="237">
        <v>20540</v>
      </c>
      <c r="J38" s="237">
        <v>7500</v>
      </c>
      <c r="K38" s="237">
        <v>0</v>
      </c>
      <c r="L38" s="237">
        <v>0</v>
      </c>
      <c r="M38" s="205"/>
    </row>
    <row r="39" spans="1:13" ht="30" customHeight="1" x14ac:dyDescent="0.3">
      <c r="A39" s="241"/>
      <c r="B39" s="242"/>
      <c r="C39" s="233" t="s">
        <v>91</v>
      </c>
      <c r="D39" s="195" t="s">
        <v>92</v>
      </c>
      <c r="E39" s="229" t="s">
        <v>205</v>
      </c>
      <c r="F39" s="230" t="s">
        <v>93</v>
      </c>
      <c r="G39" s="231" t="s">
        <v>305</v>
      </c>
      <c r="H39" s="237">
        <v>0</v>
      </c>
      <c r="I39" s="237">
        <v>0</v>
      </c>
      <c r="J39" s="237">
        <v>46113</v>
      </c>
      <c r="K39" s="237">
        <v>0</v>
      </c>
      <c r="L39" s="237">
        <v>0</v>
      </c>
      <c r="M39" s="205"/>
    </row>
    <row r="40" spans="1:13" ht="30" customHeight="1" x14ac:dyDescent="0.3">
      <c r="A40" s="241"/>
      <c r="B40" s="242"/>
      <c r="C40" s="233" t="s">
        <v>94</v>
      </c>
      <c r="D40" s="195" t="s">
        <v>95</v>
      </c>
      <c r="E40" s="229" t="s">
        <v>205</v>
      </c>
      <c r="F40" s="230" t="s">
        <v>32</v>
      </c>
      <c r="G40" s="231" t="s">
        <v>305</v>
      </c>
      <c r="H40" s="237">
        <v>0</v>
      </c>
      <c r="I40" s="237">
        <v>9672</v>
      </c>
      <c r="J40" s="237">
        <v>26011</v>
      </c>
      <c r="K40" s="237">
        <v>13333</v>
      </c>
      <c r="L40" s="237">
        <v>0</v>
      </c>
      <c r="M40" s="205"/>
    </row>
    <row r="41" spans="1:13" ht="30" customHeight="1" x14ac:dyDescent="0.3">
      <c r="A41" s="241"/>
      <c r="B41" s="242"/>
      <c r="C41" s="233" t="s">
        <v>96</v>
      </c>
      <c r="D41" s="195" t="s">
        <v>97</v>
      </c>
      <c r="E41" s="229" t="s">
        <v>205</v>
      </c>
      <c r="F41" s="230" t="s">
        <v>55</v>
      </c>
      <c r="G41" s="231" t="s">
        <v>305</v>
      </c>
      <c r="H41" s="237">
        <v>25000</v>
      </c>
      <c r="I41" s="237">
        <v>0</v>
      </c>
      <c r="J41" s="237">
        <v>0</v>
      </c>
      <c r="K41" s="237">
        <v>0</v>
      </c>
      <c r="L41" s="237">
        <v>0</v>
      </c>
      <c r="M41" s="205"/>
    </row>
    <row r="42" spans="1:13" ht="30" customHeight="1" x14ac:dyDescent="0.3">
      <c r="A42" s="241"/>
      <c r="B42" s="242"/>
      <c r="C42" s="233" t="s">
        <v>98</v>
      </c>
      <c r="D42" s="195" t="s">
        <v>99</v>
      </c>
      <c r="E42" s="229" t="s">
        <v>205</v>
      </c>
      <c r="F42" s="230" t="s">
        <v>43</v>
      </c>
      <c r="G42" s="231" t="s">
        <v>305</v>
      </c>
      <c r="H42" s="237">
        <v>0</v>
      </c>
      <c r="I42" s="237">
        <v>0</v>
      </c>
      <c r="J42" s="237">
        <v>58642.509999999995</v>
      </c>
      <c r="K42" s="237">
        <v>0</v>
      </c>
      <c r="L42" s="237">
        <v>0</v>
      </c>
      <c r="M42" s="205"/>
    </row>
    <row r="43" spans="1:13" ht="30" customHeight="1" x14ac:dyDescent="0.3">
      <c r="A43" s="241"/>
      <c r="B43" s="242"/>
      <c r="C43" s="233" t="s">
        <v>100</v>
      </c>
      <c r="D43" s="195" t="s">
        <v>101</v>
      </c>
      <c r="E43" s="229" t="s">
        <v>205</v>
      </c>
      <c r="F43" s="230" t="s">
        <v>30</v>
      </c>
      <c r="G43" s="231" t="s">
        <v>305</v>
      </c>
      <c r="H43" s="237">
        <v>0</v>
      </c>
      <c r="I43" s="237">
        <v>0</v>
      </c>
      <c r="J43" s="237">
        <v>5196</v>
      </c>
      <c r="K43" s="237">
        <v>0</v>
      </c>
      <c r="L43" s="237">
        <v>0</v>
      </c>
      <c r="M43" s="205"/>
    </row>
    <row r="44" spans="1:13" ht="30" customHeight="1" x14ac:dyDescent="0.3">
      <c r="A44" s="241"/>
      <c r="B44" s="242"/>
      <c r="C44" s="233" t="s">
        <v>102</v>
      </c>
      <c r="D44" s="195" t="s">
        <v>103</v>
      </c>
      <c r="E44" s="229" t="s">
        <v>205</v>
      </c>
      <c r="F44" s="230" t="s">
        <v>104</v>
      </c>
      <c r="G44" s="231" t="s">
        <v>305</v>
      </c>
      <c r="H44" s="237">
        <v>20000</v>
      </c>
      <c r="I44" s="237">
        <v>30000</v>
      </c>
      <c r="J44" s="237">
        <v>0</v>
      </c>
      <c r="K44" s="237">
        <v>0</v>
      </c>
      <c r="L44" s="237">
        <v>0</v>
      </c>
      <c r="M44" s="205"/>
    </row>
    <row r="45" spans="1:13" ht="30" customHeight="1" x14ac:dyDescent="0.3">
      <c r="A45" s="241"/>
      <c r="B45" s="242"/>
      <c r="C45" s="233" t="s">
        <v>105</v>
      </c>
      <c r="D45" s="195" t="s">
        <v>106</v>
      </c>
      <c r="E45" s="229" t="s">
        <v>205</v>
      </c>
      <c r="F45" s="230" t="s">
        <v>62</v>
      </c>
      <c r="G45" s="231" t="s">
        <v>305</v>
      </c>
      <c r="H45" s="237">
        <v>24000</v>
      </c>
      <c r="I45" s="237">
        <v>0</v>
      </c>
      <c r="J45" s="237">
        <v>0</v>
      </c>
      <c r="K45" s="237">
        <v>0</v>
      </c>
      <c r="L45" s="237">
        <v>0</v>
      </c>
      <c r="M45" s="205"/>
    </row>
    <row r="46" spans="1:13" ht="30" customHeight="1" x14ac:dyDescent="0.3">
      <c r="A46" s="241"/>
      <c r="B46" s="242"/>
      <c r="C46" s="233" t="s">
        <v>107</v>
      </c>
      <c r="D46" s="195" t="s">
        <v>108</v>
      </c>
      <c r="E46" s="229" t="s">
        <v>205</v>
      </c>
      <c r="F46" s="230" t="s">
        <v>46</v>
      </c>
      <c r="G46" s="231" t="s">
        <v>305</v>
      </c>
      <c r="H46" s="237">
        <v>0</v>
      </c>
      <c r="I46" s="237">
        <v>32525</v>
      </c>
      <c r="J46" s="237">
        <v>0</v>
      </c>
      <c r="K46" s="237">
        <v>0</v>
      </c>
      <c r="L46" s="237">
        <v>0</v>
      </c>
      <c r="M46" s="205"/>
    </row>
    <row r="47" spans="1:13" ht="30" customHeight="1" x14ac:dyDescent="0.3">
      <c r="A47" s="241"/>
      <c r="B47" s="242"/>
      <c r="C47" s="233" t="s">
        <v>109</v>
      </c>
      <c r="D47" s="195" t="s">
        <v>110</v>
      </c>
      <c r="E47" s="229" t="s">
        <v>205</v>
      </c>
      <c r="F47" s="230" t="s">
        <v>39</v>
      </c>
      <c r="G47" s="231" t="s">
        <v>305</v>
      </c>
      <c r="H47" s="237">
        <v>28849</v>
      </c>
      <c r="I47" s="237">
        <v>25000</v>
      </c>
      <c r="J47" s="237">
        <v>0</v>
      </c>
      <c r="K47" s="237">
        <v>0</v>
      </c>
      <c r="L47" s="237">
        <v>0</v>
      </c>
      <c r="M47" s="205"/>
    </row>
    <row r="48" spans="1:13" ht="30" customHeight="1" x14ac:dyDescent="0.3">
      <c r="A48" s="241"/>
      <c r="B48" s="242"/>
      <c r="C48" s="233" t="s">
        <v>111</v>
      </c>
      <c r="D48" s="195" t="s">
        <v>101</v>
      </c>
      <c r="E48" s="229" t="s">
        <v>205</v>
      </c>
      <c r="F48" s="230" t="s">
        <v>30</v>
      </c>
      <c r="G48" s="231" t="s">
        <v>305</v>
      </c>
      <c r="H48" s="237">
        <v>0</v>
      </c>
      <c r="I48" s="237">
        <v>35000</v>
      </c>
      <c r="J48" s="237">
        <v>0</v>
      </c>
      <c r="K48" s="237">
        <v>0</v>
      </c>
      <c r="L48" s="237">
        <v>0</v>
      </c>
      <c r="M48" s="205"/>
    </row>
    <row r="49" spans="1:13" ht="30" customHeight="1" x14ac:dyDescent="0.3">
      <c r="A49" s="241"/>
      <c r="B49" s="242"/>
      <c r="C49" s="233" t="s">
        <v>179</v>
      </c>
      <c r="D49" s="195" t="s">
        <v>177</v>
      </c>
      <c r="E49" s="229" t="s">
        <v>205</v>
      </c>
      <c r="F49" s="230" t="s">
        <v>22</v>
      </c>
      <c r="G49" s="231" t="s">
        <v>305</v>
      </c>
      <c r="H49" s="237">
        <v>0</v>
      </c>
      <c r="I49" s="237">
        <v>0</v>
      </c>
      <c r="J49" s="237">
        <v>50000</v>
      </c>
      <c r="K49" s="237">
        <v>0</v>
      </c>
      <c r="L49" s="237">
        <v>0</v>
      </c>
      <c r="M49" s="205"/>
    </row>
    <row r="50" spans="1:13" ht="30" customHeight="1" x14ac:dyDescent="0.3">
      <c r="A50" s="241"/>
      <c r="B50" s="242"/>
      <c r="C50" s="233" t="s">
        <v>180</v>
      </c>
      <c r="D50" s="195" t="s">
        <v>178</v>
      </c>
      <c r="E50" s="229" t="s">
        <v>205</v>
      </c>
      <c r="F50" s="230" t="s">
        <v>36</v>
      </c>
      <c r="G50" s="231" t="s">
        <v>305</v>
      </c>
      <c r="H50" s="237">
        <v>25000</v>
      </c>
      <c r="I50" s="237">
        <v>0</v>
      </c>
      <c r="J50" s="237">
        <v>0</v>
      </c>
      <c r="K50" s="237">
        <v>0</v>
      </c>
      <c r="L50" s="237">
        <v>0</v>
      </c>
      <c r="M50" s="205"/>
    </row>
    <row r="51" spans="1:13" ht="30" customHeight="1" x14ac:dyDescent="0.3">
      <c r="A51" s="241"/>
      <c r="B51" s="242"/>
      <c r="C51" s="233" t="s">
        <v>182</v>
      </c>
      <c r="D51" s="195" t="s">
        <v>181</v>
      </c>
      <c r="E51" s="229" t="s">
        <v>205</v>
      </c>
      <c r="F51" s="230" t="s">
        <v>16</v>
      </c>
      <c r="G51" s="231" t="s">
        <v>305</v>
      </c>
      <c r="H51" s="237">
        <v>7617</v>
      </c>
      <c r="I51" s="237">
        <v>0</v>
      </c>
      <c r="J51" s="237">
        <v>0</v>
      </c>
      <c r="K51" s="237">
        <v>0</v>
      </c>
      <c r="L51" s="237">
        <v>0</v>
      </c>
      <c r="M51" s="205"/>
    </row>
    <row r="52" spans="1:13" s="29" customFormat="1" ht="30" customHeight="1" x14ac:dyDescent="0.3">
      <c r="A52" s="246"/>
      <c r="B52" s="242"/>
      <c r="C52" s="233" t="s">
        <v>730</v>
      </c>
      <c r="D52" s="195" t="s">
        <v>1004</v>
      </c>
      <c r="E52" s="229" t="s">
        <v>205</v>
      </c>
      <c r="F52" s="230" t="s">
        <v>1151</v>
      </c>
      <c r="G52" s="231" t="s">
        <v>305</v>
      </c>
      <c r="H52" s="237">
        <v>20000</v>
      </c>
      <c r="I52" s="237">
        <v>0</v>
      </c>
      <c r="J52" s="237">
        <v>0</v>
      </c>
      <c r="K52" s="237">
        <v>0</v>
      </c>
      <c r="L52" s="237">
        <v>0</v>
      </c>
      <c r="M52" s="205"/>
    </row>
    <row r="53" spans="1:13" s="29" customFormat="1" ht="30" customHeight="1" x14ac:dyDescent="0.3">
      <c r="A53" s="246"/>
      <c r="B53" s="242"/>
      <c r="C53" s="233" t="s">
        <v>731</v>
      </c>
      <c r="D53" s="195" t="s">
        <v>732</v>
      </c>
      <c r="E53" s="229" t="s">
        <v>205</v>
      </c>
      <c r="F53" s="230" t="s">
        <v>733</v>
      </c>
      <c r="G53" s="231" t="s">
        <v>305</v>
      </c>
      <c r="H53" s="237">
        <v>53135</v>
      </c>
      <c r="I53" s="237">
        <v>0</v>
      </c>
      <c r="J53" s="237">
        <v>0</v>
      </c>
      <c r="K53" s="237">
        <v>0</v>
      </c>
      <c r="L53" s="237">
        <v>0</v>
      </c>
      <c r="M53" s="205"/>
    </row>
    <row r="54" spans="1:13" ht="30" customHeight="1" x14ac:dyDescent="0.3">
      <c r="A54" s="241"/>
      <c r="B54" s="242"/>
      <c r="C54" s="233">
        <v>5118</v>
      </c>
      <c r="D54" s="195" t="s">
        <v>119</v>
      </c>
      <c r="E54" s="229" t="s">
        <v>2</v>
      </c>
      <c r="F54" s="230" t="s">
        <v>64</v>
      </c>
      <c r="G54" s="231" t="s">
        <v>308</v>
      </c>
      <c r="H54" s="237">
        <v>125492.36</v>
      </c>
      <c r="I54" s="237">
        <v>50000</v>
      </c>
      <c r="J54" s="237">
        <v>50000</v>
      </c>
      <c r="K54" s="237">
        <v>0</v>
      </c>
      <c r="L54" s="237">
        <v>0</v>
      </c>
      <c r="M54" s="205"/>
    </row>
    <row r="55" spans="1:13" ht="30" customHeight="1" x14ac:dyDescent="0.3">
      <c r="A55" s="241"/>
      <c r="B55" s="242"/>
      <c r="C55" s="233">
        <v>5164</v>
      </c>
      <c r="D55" s="195" t="s">
        <v>121</v>
      </c>
      <c r="E55" s="229" t="s">
        <v>2</v>
      </c>
      <c r="F55" s="230" t="s">
        <v>14</v>
      </c>
      <c r="G55" s="231" t="s">
        <v>305</v>
      </c>
      <c r="H55" s="237">
        <v>142051</v>
      </c>
      <c r="I55" s="237">
        <v>807149</v>
      </c>
      <c r="J55" s="237">
        <v>1459107</v>
      </c>
      <c r="K55" s="237">
        <v>2153566.37</v>
      </c>
      <c r="L55" s="237">
        <v>1969892.89</v>
      </c>
      <c r="M55" s="205"/>
    </row>
    <row r="56" spans="1:13" ht="30" customHeight="1" x14ac:dyDescent="0.3">
      <c r="A56" s="241"/>
      <c r="B56" s="242"/>
      <c r="C56" s="233">
        <v>5329</v>
      </c>
      <c r="D56" s="195" t="s">
        <v>124</v>
      </c>
      <c r="E56" s="229" t="s">
        <v>2</v>
      </c>
      <c r="F56" s="230" t="s">
        <v>1</v>
      </c>
      <c r="G56" s="231" t="s">
        <v>309</v>
      </c>
      <c r="H56" s="237">
        <v>170358</v>
      </c>
      <c r="I56" s="237">
        <v>50000</v>
      </c>
      <c r="J56" s="237">
        <v>0</v>
      </c>
      <c r="K56" s="237">
        <v>0</v>
      </c>
      <c r="L56" s="237">
        <v>0</v>
      </c>
      <c r="M56" s="205"/>
    </row>
    <row r="57" spans="1:13" ht="30" customHeight="1" x14ac:dyDescent="0.3">
      <c r="A57" s="241"/>
      <c r="B57" s="242"/>
      <c r="C57" s="233">
        <v>5417</v>
      </c>
      <c r="D57" s="195" t="s">
        <v>125</v>
      </c>
      <c r="E57" s="229" t="s">
        <v>2</v>
      </c>
      <c r="F57" s="230" t="s">
        <v>1</v>
      </c>
      <c r="G57" s="231" t="s">
        <v>309</v>
      </c>
      <c r="H57" s="237">
        <v>162103</v>
      </c>
      <c r="I57" s="237">
        <v>50000</v>
      </c>
      <c r="J57" s="237">
        <v>0</v>
      </c>
      <c r="K57" s="237">
        <v>0</v>
      </c>
      <c r="L57" s="237">
        <v>0</v>
      </c>
      <c r="M57" s="205"/>
    </row>
    <row r="58" spans="1:13" ht="30" customHeight="1" x14ac:dyDescent="0.3">
      <c r="A58" s="241"/>
      <c r="B58" s="242"/>
      <c r="C58" s="233">
        <v>5441</v>
      </c>
      <c r="D58" s="195" t="s">
        <v>126</v>
      </c>
      <c r="E58" s="229" t="s">
        <v>2</v>
      </c>
      <c r="F58" s="230" t="s">
        <v>25</v>
      </c>
      <c r="G58" s="231" t="s">
        <v>309</v>
      </c>
      <c r="H58" s="237">
        <v>1000</v>
      </c>
      <c r="I58" s="237">
        <v>0</v>
      </c>
      <c r="J58" s="237">
        <v>0</v>
      </c>
      <c r="K58" s="237">
        <v>0</v>
      </c>
      <c r="L58" s="237">
        <v>0</v>
      </c>
      <c r="M58" s="205"/>
    </row>
    <row r="59" spans="1:13" ht="30" customHeight="1" x14ac:dyDescent="0.3">
      <c r="A59" s="241"/>
      <c r="B59" s="242"/>
      <c r="C59" s="235">
        <v>6982</v>
      </c>
      <c r="D59" s="195" t="s">
        <v>197</v>
      </c>
      <c r="E59" s="229" t="s">
        <v>2</v>
      </c>
      <c r="F59" s="230" t="s">
        <v>274</v>
      </c>
      <c r="G59" s="231" t="s">
        <v>309</v>
      </c>
      <c r="H59" s="237">
        <v>0</v>
      </c>
      <c r="I59" s="237">
        <v>10000</v>
      </c>
      <c r="J59" s="237">
        <v>0</v>
      </c>
      <c r="K59" s="237">
        <v>0</v>
      </c>
      <c r="L59" s="237">
        <v>0</v>
      </c>
      <c r="M59" s="205"/>
    </row>
    <row r="60" spans="1:13" ht="30" customHeight="1" x14ac:dyDescent="0.3">
      <c r="A60" s="241"/>
      <c r="B60" s="242"/>
      <c r="C60" s="235">
        <v>9108</v>
      </c>
      <c r="D60" s="195" t="s">
        <v>198</v>
      </c>
      <c r="E60" s="229" t="s">
        <v>205</v>
      </c>
      <c r="F60" s="230" t="s">
        <v>274</v>
      </c>
      <c r="G60" s="231" t="s">
        <v>306</v>
      </c>
      <c r="H60" s="237">
        <v>5000</v>
      </c>
      <c r="I60" s="237">
        <v>0</v>
      </c>
      <c r="J60" s="237">
        <v>4950.6400000000003</v>
      </c>
      <c r="K60" s="237">
        <v>4762.0200000000004</v>
      </c>
      <c r="L60" s="237">
        <v>5147.28</v>
      </c>
      <c r="M60" s="205"/>
    </row>
    <row r="61" spans="1:13" ht="30" customHeight="1" x14ac:dyDescent="0.3">
      <c r="A61" s="241"/>
      <c r="B61" s="242"/>
      <c r="C61" s="233">
        <v>9113</v>
      </c>
      <c r="D61" s="195" t="s">
        <v>199</v>
      </c>
      <c r="E61" s="229" t="s">
        <v>2</v>
      </c>
      <c r="F61" s="230" t="s">
        <v>274</v>
      </c>
      <c r="G61" s="231" t="s">
        <v>305</v>
      </c>
      <c r="H61" s="237">
        <v>0</v>
      </c>
      <c r="I61" s="237">
        <v>0</v>
      </c>
      <c r="J61" s="237">
        <v>0</v>
      </c>
      <c r="K61" s="237">
        <v>561000</v>
      </c>
      <c r="L61" s="237">
        <v>858000</v>
      </c>
      <c r="M61" s="205"/>
    </row>
    <row r="62" spans="1:13" ht="30" customHeight="1" x14ac:dyDescent="0.3">
      <c r="A62" s="241"/>
      <c r="B62" s="242"/>
      <c r="C62" s="233">
        <v>5168</v>
      </c>
      <c r="D62" s="195" t="s">
        <v>128</v>
      </c>
      <c r="E62" s="229" t="s">
        <v>2</v>
      </c>
      <c r="F62" s="230" t="s">
        <v>50</v>
      </c>
      <c r="G62" s="231" t="s">
        <v>308</v>
      </c>
      <c r="H62" s="237">
        <v>13653</v>
      </c>
      <c r="I62" s="237">
        <v>0</v>
      </c>
      <c r="J62" s="237">
        <v>0</v>
      </c>
      <c r="K62" s="237">
        <v>0</v>
      </c>
      <c r="L62" s="237">
        <v>0</v>
      </c>
      <c r="M62" s="205"/>
    </row>
    <row r="63" spans="1:13" ht="30" customHeight="1" x14ac:dyDescent="0.3">
      <c r="A63" s="241"/>
      <c r="B63" s="242"/>
      <c r="C63" s="233">
        <v>5170</v>
      </c>
      <c r="D63" s="195" t="s">
        <v>129</v>
      </c>
      <c r="E63" s="229" t="s">
        <v>2</v>
      </c>
      <c r="F63" s="230" t="s">
        <v>9</v>
      </c>
      <c r="G63" s="231" t="s">
        <v>306</v>
      </c>
      <c r="H63" s="237">
        <v>0</v>
      </c>
      <c r="I63" s="237">
        <v>36470</v>
      </c>
      <c r="J63" s="237">
        <v>100000</v>
      </c>
      <c r="K63" s="237">
        <v>100000</v>
      </c>
      <c r="L63" s="237">
        <v>0</v>
      </c>
      <c r="M63" s="205"/>
    </row>
    <row r="64" spans="1:13" ht="30" customHeight="1" x14ac:dyDescent="0.3">
      <c r="A64" s="241"/>
      <c r="B64" s="242"/>
      <c r="C64" s="233">
        <v>5691</v>
      </c>
      <c r="D64" s="195" t="s">
        <v>157</v>
      </c>
      <c r="E64" s="229" t="s">
        <v>3</v>
      </c>
      <c r="F64" s="230" t="s">
        <v>975</v>
      </c>
      <c r="G64" s="231" t="s">
        <v>307</v>
      </c>
      <c r="H64" s="237">
        <v>0</v>
      </c>
      <c r="I64" s="237">
        <v>163753</v>
      </c>
      <c r="J64" s="237">
        <v>0</v>
      </c>
      <c r="K64" s="237">
        <v>0</v>
      </c>
      <c r="L64" s="237">
        <v>0</v>
      </c>
      <c r="M64" s="205"/>
    </row>
    <row r="65" spans="1:13" ht="30" customHeight="1" x14ac:dyDescent="0.3">
      <c r="A65" s="241"/>
      <c r="B65" s="244"/>
      <c r="C65" s="233">
        <v>5707</v>
      </c>
      <c r="D65" s="195" t="s">
        <v>1035</v>
      </c>
      <c r="E65" s="229" t="s">
        <v>3</v>
      </c>
      <c r="F65" s="230" t="s">
        <v>987</v>
      </c>
      <c r="G65" s="231" t="s">
        <v>307</v>
      </c>
      <c r="H65" s="237">
        <v>65102.17</v>
      </c>
      <c r="I65" s="237">
        <v>52710.53</v>
      </c>
      <c r="J65" s="237">
        <v>400000</v>
      </c>
      <c r="K65" s="237">
        <v>500000</v>
      </c>
      <c r="L65" s="237">
        <v>600000</v>
      </c>
      <c r="M65" s="205"/>
    </row>
    <row r="66" spans="1:13" ht="30" customHeight="1" x14ac:dyDescent="0.3">
      <c r="A66" s="241"/>
      <c r="B66" s="242"/>
      <c r="C66" s="233">
        <v>5708</v>
      </c>
      <c r="D66" s="195" t="s">
        <v>805</v>
      </c>
      <c r="E66" s="229" t="s">
        <v>3</v>
      </c>
      <c r="F66" s="230" t="s">
        <v>974</v>
      </c>
      <c r="G66" s="231" t="s">
        <v>307</v>
      </c>
      <c r="H66" s="237">
        <v>50780</v>
      </c>
      <c r="I66" s="237">
        <v>100000</v>
      </c>
      <c r="J66" s="237">
        <v>1400000</v>
      </c>
      <c r="K66" s="237">
        <v>240000</v>
      </c>
      <c r="L66" s="237">
        <v>0</v>
      </c>
      <c r="M66" s="205"/>
    </row>
    <row r="67" spans="1:13" ht="30" customHeight="1" x14ac:dyDescent="0.3">
      <c r="A67" s="241"/>
      <c r="B67" s="242"/>
      <c r="C67" s="233">
        <v>5709</v>
      </c>
      <c r="D67" s="195" t="s">
        <v>1036</v>
      </c>
      <c r="E67" s="229" t="s">
        <v>5</v>
      </c>
      <c r="F67" s="230" t="s">
        <v>974</v>
      </c>
      <c r="G67" s="231" t="s">
        <v>314</v>
      </c>
      <c r="H67" s="237">
        <v>17184</v>
      </c>
      <c r="I67" s="237">
        <v>0</v>
      </c>
      <c r="J67" s="237">
        <v>0</v>
      </c>
      <c r="K67" s="237">
        <v>0</v>
      </c>
      <c r="L67" s="237">
        <v>0</v>
      </c>
      <c r="M67" s="205"/>
    </row>
    <row r="68" spans="1:13" ht="30" customHeight="1" x14ac:dyDescent="0.3">
      <c r="A68" s="241"/>
      <c r="B68" s="242"/>
      <c r="C68" s="233">
        <v>5710</v>
      </c>
      <c r="D68" s="195" t="s">
        <v>1037</v>
      </c>
      <c r="E68" s="229" t="s">
        <v>3</v>
      </c>
      <c r="F68" s="230" t="s">
        <v>1001</v>
      </c>
      <c r="G68" s="231" t="s">
        <v>307</v>
      </c>
      <c r="H68" s="237">
        <v>44067</v>
      </c>
      <c r="I68" s="237">
        <v>0</v>
      </c>
      <c r="J68" s="237">
        <v>0</v>
      </c>
      <c r="K68" s="237">
        <v>0</v>
      </c>
      <c r="L68" s="237">
        <v>0</v>
      </c>
      <c r="M68" s="205"/>
    </row>
    <row r="69" spans="1:13" ht="30" customHeight="1" x14ac:dyDescent="0.3">
      <c r="A69" s="241"/>
      <c r="B69" s="242"/>
      <c r="C69" s="233">
        <v>5965</v>
      </c>
      <c r="D69" s="195" t="s">
        <v>1038</v>
      </c>
      <c r="E69" s="229" t="s">
        <v>3</v>
      </c>
      <c r="F69" s="230" t="s">
        <v>983</v>
      </c>
      <c r="G69" s="231" t="s">
        <v>307</v>
      </c>
      <c r="H69" s="237">
        <v>0</v>
      </c>
      <c r="I69" s="237">
        <v>69865</v>
      </c>
      <c r="J69" s="237">
        <v>0</v>
      </c>
      <c r="K69" s="237">
        <v>0</v>
      </c>
      <c r="L69" s="237">
        <v>0</v>
      </c>
      <c r="M69" s="205"/>
    </row>
    <row r="70" spans="1:13" ht="30" customHeight="1" x14ac:dyDescent="0.3">
      <c r="A70" s="241"/>
      <c r="B70" s="242"/>
      <c r="C70" s="233">
        <v>6957</v>
      </c>
      <c r="D70" s="195" t="s">
        <v>183</v>
      </c>
      <c r="E70" s="229" t="s">
        <v>3</v>
      </c>
      <c r="F70" s="230" t="s">
        <v>59</v>
      </c>
      <c r="G70" s="231" t="s">
        <v>315</v>
      </c>
      <c r="H70" s="237">
        <v>250000</v>
      </c>
      <c r="I70" s="237">
        <v>223263</v>
      </c>
      <c r="J70" s="237">
        <v>150000</v>
      </c>
      <c r="K70" s="237">
        <v>200000</v>
      </c>
      <c r="L70" s="237">
        <v>0</v>
      </c>
      <c r="M70" s="205"/>
    </row>
    <row r="71" spans="1:13" ht="30" customHeight="1" x14ac:dyDescent="0.3">
      <c r="A71" s="241"/>
      <c r="B71" s="242"/>
      <c r="C71" s="233">
        <v>6958</v>
      </c>
      <c r="D71" s="195" t="s">
        <v>184</v>
      </c>
      <c r="E71" s="229" t="s">
        <v>3</v>
      </c>
      <c r="F71" s="230" t="s">
        <v>998</v>
      </c>
      <c r="G71" s="231" t="s">
        <v>315</v>
      </c>
      <c r="H71" s="237">
        <v>1.7462298274040222E-10</v>
      </c>
      <c r="I71" s="237">
        <v>190000</v>
      </c>
      <c r="J71" s="237">
        <v>400000</v>
      </c>
      <c r="K71" s="237">
        <v>530000</v>
      </c>
      <c r="L71" s="237">
        <v>555773.69999999995</v>
      </c>
      <c r="M71" s="205"/>
    </row>
    <row r="72" spans="1:13" ht="30" customHeight="1" x14ac:dyDescent="0.3">
      <c r="A72" s="241"/>
      <c r="B72" s="242"/>
      <c r="C72" s="233">
        <v>6964</v>
      </c>
      <c r="D72" s="195" t="s">
        <v>185</v>
      </c>
      <c r="E72" s="229" t="s">
        <v>3</v>
      </c>
      <c r="F72" s="230" t="s">
        <v>997</v>
      </c>
      <c r="G72" s="231" t="s">
        <v>307</v>
      </c>
      <c r="H72" s="237">
        <v>280874</v>
      </c>
      <c r="I72" s="237">
        <v>2750000</v>
      </c>
      <c r="J72" s="237">
        <v>3000000</v>
      </c>
      <c r="K72" s="237">
        <v>1000000</v>
      </c>
      <c r="L72" s="237">
        <v>1050000</v>
      </c>
      <c r="M72" s="205"/>
    </row>
    <row r="73" spans="1:13" ht="30" customHeight="1" x14ac:dyDescent="0.3">
      <c r="A73" s="241"/>
      <c r="B73" s="242"/>
      <c r="C73" s="233">
        <v>6970</v>
      </c>
      <c r="D73" s="195" t="s">
        <v>186</v>
      </c>
      <c r="E73" s="229" t="s">
        <v>3</v>
      </c>
      <c r="F73" s="230" t="s">
        <v>983</v>
      </c>
      <c r="G73" s="231" t="s">
        <v>307</v>
      </c>
      <c r="H73" s="237">
        <v>400000</v>
      </c>
      <c r="I73" s="237">
        <v>94106</v>
      </c>
      <c r="J73" s="237">
        <v>0</v>
      </c>
      <c r="K73" s="237">
        <v>0</v>
      </c>
      <c r="L73" s="237">
        <v>0</v>
      </c>
      <c r="M73" s="205"/>
    </row>
    <row r="74" spans="1:13" ht="30" customHeight="1" x14ac:dyDescent="0.3">
      <c r="A74" s="241"/>
      <c r="B74" s="242"/>
      <c r="C74" s="233">
        <v>6971</v>
      </c>
      <c r="D74" s="195" t="s">
        <v>189</v>
      </c>
      <c r="E74" s="229" t="s">
        <v>3</v>
      </c>
      <c r="F74" s="230" t="s">
        <v>985</v>
      </c>
      <c r="G74" s="231" t="s">
        <v>307</v>
      </c>
      <c r="H74" s="237">
        <v>40297</v>
      </c>
      <c r="I74" s="237">
        <v>0</v>
      </c>
      <c r="J74" s="237">
        <v>0</v>
      </c>
      <c r="K74" s="237">
        <v>0</v>
      </c>
      <c r="L74" s="237">
        <v>0</v>
      </c>
      <c r="M74" s="205"/>
    </row>
    <row r="75" spans="1:13" ht="30" customHeight="1" x14ac:dyDescent="0.3">
      <c r="A75" s="241"/>
      <c r="B75" s="242"/>
      <c r="C75" s="233">
        <v>5652</v>
      </c>
      <c r="D75" s="195" t="s">
        <v>806</v>
      </c>
      <c r="E75" s="229" t="s">
        <v>3</v>
      </c>
      <c r="F75" s="230" t="s">
        <v>977</v>
      </c>
      <c r="G75" s="231" t="s">
        <v>307</v>
      </c>
      <c r="H75" s="237">
        <v>0</v>
      </c>
      <c r="I75" s="237">
        <v>420000</v>
      </c>
      <c r="J75" s="237">
        <v>0</v>
      </c>
      <c r="K75" s="237">
        <v>0</v>
      </c>
      <c r="L75" s="237">
        <v>0</v>
      </c>
      <c r="M75" s="205"/>
    </row>
    <row r="76" spans="1:13" ht="30" customHeight="1" x14ac:dyDescent="0.3">
      <c r="A76" s="241"/>
      <c r="B76" s="242"/>
      <c r="C76" s="233">
        <v>5788</v>
      </c>
      <c r="D76" s="195" t="s">
        <v>134</v>
      </c>
      <c r="E76" s="229" t="s">
        <v>3</v>
      </c>
      <c r="F76" s="230" t="s">
        <v>980</v>
      </c>
      <c r="G76" s="231" t="s">
        <v>307</v>
      </c>
      <c r="H76" s="237">
        <v>64175</v>
      </c>
      <c r="I76" s="237">
        <v>0</v>
      </c>
      <c r="J76" s="237">
        <v>0</v>
      </c>
      <c r="K76" s="237">
        <v>0</v>
      </c>
      <c r="L76" s="237">
        <v>0</v>
      </c>
      <c r="M76" s="205"/>
    </row>
    <row r="77" spans="1:13" ht="30" customHeight="1" x14ac:dyDescent="0.3">
      <c r="A77" s="241"/>
      <c r="B77" s="242"/>
      <c r="C77" s="233">
        <v>5906</v>
      </c>
      <c r="D77" s="195" t="s">
        <v>1039</v>
      </c>
      <c r="E77" s="229" t="s">
        <v>3</v>
      </c>
      <c r="F77" s="230" t="s">
        <v>1154</v>
      </c>
      <c r="G77" s="231" t="s">
        <v>307</v>
      </c>
      <c r="H77" s="237">
        <v>149062</v>
      </c>
      <c r="I77" s="237">
        <v>0</v>
      </c>
      <c r="J77" s="237">
        <v>0</v>
      </c>
      <c r="K77" s="237">
        <v>0</v>
      </c>
      <c r="L77" s="237">
        <v>0</v>
      </c>
      <c r="M77" s="205"/>
    </row>
    <row r="78" spans="1:13" ht="30" customHeight="1" x14ac:dyDescent="0.3">
      <c r="A78" s="241"/>
      <c r="B78" s="242"/>
      <c r="C78" s="235">
        <v>9047</v>
      </c>
      <c r="D78" s="195" t="s">
        <v>1040</v>
      </c>
      <c r="E78" s="229" t="s">
        <v>3</v>
      </c>
      <c r="F78" s="230" t="s">
        <v>274</v>
      </c>
      <c r="G78" s="231" t="s">
        <v>307</v>
      </c>
      <c r="H78" s="237">
        <v>1500000</v>
      </c>
      <c r="I78" s="237">
        <v>459873.24800000008</v>
      </c>
      <c r="J78" s="237">
        <v>501030.79</v>
      </c>
      <c r="K78" s="237">
        <v>605243.76</v>
      </c>
      <c r="L78" s="237">
        <v>1100000</v>
      </c>
      <c r="M78" s="205"/>
    </row>
    <row r="79" spans="1:13" ht="30" customHeight="1" x14ac:dyDescent="0.3">
      <c r="A79" s="241"/>
      <c r="B79" s="242"/>
      <c r="C79" s="247" t="s">
        <v>376</v>
      </c>
      <c r="D79" s="195" t="s">
        <v>1041</v>
      </c>
      <c r="E79" s="229" t="s">
        <v>3</v>
      </c>
      <c r="F79" s="230" t="s">
        <v>274</v>
      </c>
      <c r="G79" s="231" t="s">
        <v>307</v>
      </c>
      <c r="H79" s="237">
        <v>280691</v>
      </c>
      <c r="I79" s="237">
        <v>204961.12</v>
      </c>
      <c r="J79" s="237">
        <v>261392.42</v>
      </c>
      <c r="K79" s="237">
        <v>167149.06</v>
      </c>
      <c r="L79" s="237">
        <v>167953.11</v>
      </c>
      <c r="M79" s="205"/>
    </row>
    <row r="80" spans="1:13" ht="30" customHeight="1" x14ac:dyDescent="0.3">
      <c r="A80" s="241"/>
      <c r="B80" s="242"/>
      <c r="C80" s="235">
        <v>9028</v>
      </c>
      <c r="D80" s="195" t="s">
        <v>1042</v>
      </c>
      <c r="E80" s="229" t="s">
        <v>5</v>
      </c>
      <c r="F80" s="230" t="s">
        <v>274</v>
      </c>
      <c r="G80" s="231" t="s">
        <v>315</v>
      </c>
      <c r="H80" s="237">
        <v>319017.08</v>
      </c>
      <c r="I80" s="237">
        <v>298607.21000000002</v>
      </c>
      <c r="J80" s="237">
        <v>552799.27</v>
      </c>
      <c r="K80" s="237">
        <v>496671.3</v>
      </c>
      <c r="L80" s="237">
        <v>216563.28</v>
      </c>
      <c r="M80" s="205"/>
    </row>
    <row r="81" spans="1:13" ht="30" customHeight="1" x14ac:dyDescent="0.3">
      <c r="A81" s="241"/>
      <c r="B81" s="242"/>
      <c r="C81" s="233">
        <v>5706</v>
      </c>
      <c r="D81" s="195" t="s">
        <v>1148</v>
      </c>
      <c r="E81" s="229" t="s">
        <v>5</v>
      </c>
      <c r="F81" s="230" t="s">
        <v>987</v>
      </c>
      <c r="G81" s="231" t="s">
        <v>315</v>
      </c>
      <c r="H81" s="237">
        <v>300000</v>
      </c>
      <c r="I81" s="237">
        <v>261000</v>
      </c>
      <c r="J81" s="237">
        <v>98673.02</v>
      </c>
      <c r="K81" s="237">
        <v>103428</v>
      </c>
      <c r="L81" s="237">
        <v>118957.73000000001</v>
      </c>
      <c r="M81" s="205"/>
    </row>
    <row r="82" spans="1:13" ht="30" customHeight="1" x14ac:dyDescent="0.3">
      <c r="A82" s="241"/>
      <c r="B82" s="242"/>
      <c r="C82" s="233">
        <v>5734</v>
      </c>
      <c r="D82" s="195" t="s">
        <v>1043</v>
      </c>
      <c r="E82" s="229" t="s">
        <v>5</v>
      </c>
      <c r="F82" s="230" t="s">
        <v>141</v>
      </c>
      <c r="G82" s="231" t="s">
        <v>314</v>
      </c>
      <c r="H82" s="237">
        <v>25000</v>
      </c>
      <c r="I82" s="237">
        <v>0</v>
      </c>
      <c r="J82" s="237">
        <v>0</v>
      </c>
      <c r="K82" s="237">
        <v>5000</v>
      </c>
      <c r="L82" s="237">
        <v>0</v>
      </c>
      <c r="M82" s="205"/>
    </row>
    <row r="83" spans="1:13" ht="30" customHeight="1" x14ac:dyDescent="0.3">
      <c r="A83" s="241"/>
      <c r="B83" s="242"/>
      <c r="C83" s="233">
        <v>6973</v>
      </c>
      <c r="D83" s="195" t="s">
        <v>190</v>
      </c>
      <c r="E83" s="229" t="s">
        <v>5</v>
      </c>
      <c r="F83" s="230" t="s">
        <v>62</v>
      </c>
      <c r="G83" s="231" t="s">
        <v>314</v>
      </c>
      <c r="H83" s="237">
        <v>125797.09999999899</v>
      </c>
      <c r="I83" s="237">
        <v>505293.56000000006</v>
      </c>
      <c r="J83" s="237">
        <v>492302.71</v>
      </c>
      <c r="K83" s="237">
        <v>621546.17000000004</v>
      </c>
      <c r="L83" s="237">
        <v>438180.46</v>
      </c>
      <c r="M83" s="205"/>
    </row>
    <row r="84" spans="1:13" ht="30" customHeight="1" x14ac:dyDescent="0.3">
      <c r="A84" s="241"/>
      <c r="B84" s="242"/>
      <c r="C84" s="235">
        <v>6985</v>
      </c>
      <c r="D84" s="195" t="s">
        <v>1044</v>
      </c>
      <c r="E84" s="229" t="s">
        <v>5</v>
      </c>
      <c r="F84" s="230" t="s">
        <v>274</v>
      </c>
      <c r="G84" s="231" t="s">
        <v>314</v>
      </c>
      <c r="H84" s="237">
        <v>1160000</v>
      </c>
      <c r="I84" s="237">
        <v>899468</v>
      </c>
      <c r="J84" s="237">
        <v>772295</v>
      </c>
      <c r="K84" s="237">
        <v>868297.18</v>
      </c>
      <c r="L84" s="237">
        <v>900000</v>
      </c>
      <c r="M84" s="205"/>
    </row>
    <row r="85" spans="1:13" ht="30" customHeight="1" x14ac:dyDescent="0.3">
      <c r="A85" s="241"/>
      <c r="B85" s="242"/>
      <c r="C85" s="235">
        <v>9048</v>
      </c>
      <c r="D85" s="195" t="s">
        <v>1045</v>
      </c>
      <c r="E85" s="229" t="s">
        <v>5</v>
      </c>
      <c r="F85" s="230" t="s">
        <v>274</v>
      </c>
      <c r="G85" s="231" t="s">
        <v>314</v>
      </c>
      <c r="H85" s="237">
        <v>111057</v>
      </c>
      <c r="I85" s="237">
        <v>14966</v>
      </c>
      <c r="J85" s="237">
        <v>0</v>
      </c>
      <c r="K85" s="237">
        <v>0</v>
      </c>
      <c r="L85" s="237">
        <v>0</v>
      </c>
      <c r="M85" s="205"/>
    </row>
    <row r="86" spans="1:13" ht="30" customHeight="1" x14ac:dyDescent="0.3">
      <c r="A86" s="241"/>
      <c r="B86" s="242"/>
      <c r="C86" s="235">
        <v>10047</v>
      </c>
      <c r="D86" s="195" t="s">
        <v>1046</v>
      </c>
      <c r="E86" s="229" t="s">
        <v>5</v>
      </c>
      <c r="F86" s="230" t="s">
        <v>274</v>
      </c>
      <c r="G86" s="231" t="s">
        <v>314</v>
      </c>
      <c r="H86" s="237">
        <v>120000</v>
      </c>
      <c r="I86" s="237">
        <v>0</v>
      </c>
      <c r="J86" s="237">
        <v>0</v>
      </c>
      <c r="K86" s="237">
        <v>0</v>
      </c>
      <c r="L86" s="237">
        <v>0</v>
      </c>
      <c r="M86" s="205"/>
    </row>
    <row r="87" spans="1:13" ht="30" customHeight="1" x14ac:dyDescent="0.3">
      <c r="A87" s="241"/>
      <c r="B87" s="242"/>
      <c r="C87" s="233">
        <v>5112</v>
      </c>
      <c r="D87" s="195" t="s">
        <v>136</v>
      </c>
      <c r="E87" s="229" t="s">
        <v>5</v>
      </c>
      <c r="F87" s="230" t="s">
        <v>132</v>
      </c>
      <c r="G87" s="231" t="s">
        <v>314</v>
      </c>
      <c r="H87" s="237">
        <v>245446.64</v>
      </c>
      <c r="I87" s="237">
        <v>159050.54</v>
      </c>
      <c r="J87" s="237">
        <v>216021.47</v>
      </c>
      <c r="K87" s="237">
        <v>98763.94</v>
      </c>
      <c r="L87" s="237">
        <v>45000</v>
      </c>
      <c r="M87" s="205"/>
    </row>
    <row r="88" spans="1:13" ht="30" customHeight="1" x14ac:dyDescent="0.3">
      <c r="A88" s="241"/>
      <c r="B88" s="242"/>
      <c r="C88" s="233">
        <v>5121</v>
      </c>
      <c r="D88" s="195" t="s">
        <v>137</v>
      </c>
      <c r="E88" s="229" t="s">
        <v>5</v>
      </c>
      <c r="F88" s="230" t="s">
        <v>64</v>
      </c>
      <c r="G88" s="231" t="s">
        <v>315</v>
      </c>
      <c r="H88" s="237">
        <v>1751818</v>
      </c>
      <c r="I88" s="237">
        <v>600000</v>
      </c>
      <c r="J88" s="237">
        <v>500000</v>
      </c>
      <c r="K88" s="237">
        <v>1000000</v>
      </c>
      <c r="L88" s="237">
        <v>1000000</v>
      </c>
      <c r="M88" s="205"/>
    </row>
    <row r="89" spans="1:13" ht="30" customHeight="1" x14ac:dyDescent="0.3">
      <c r="A89" s="241"/>
      <c r="B89" s="242"/>
      <c r="C89" s="233">
        <v>5122</v>
      </c>
      <c r="D89" s="195" t="s">
        <v>138</v>
      </c>
      <c r="E89" s="229" t="s">
        <v>5</v>
      </c>
      <c r="F89" s="230" t="s">
        <v>1156</v>
      </c>
      <c r="G89" s="231" t="s">
        <v>314</v>
      </c>
      <c r="H89" s="237">
        <v>0.17999999999301508</v>
      </c>
      <c r="I89" s="237">
        <v>154105.06</v>
      </c>
      <c r="J89" s="237">
        <v>0</v>
      </c>
      <c r="K89" s="237">
        <v>25000</v>
      </c>
      <c r="L89" s="237">
        <v>25000</v>
      </c>
      <c r="M89" s="205"/>
    </row>
    <row r="90" spans="1:13" ht="30" customHeight="1" x14ac:dyDescent="0.3">
      <c r="A90" s="241"/>
      <c r="B90" s="242"/>
      <c r="C90" s="233">
        <v>5298</v>
      </c>
      <c r="D90" s="195" t="s">
        <v>140</v>
      </c>
      <c r="E90" s="229" t="s">
        <v>5</v>
      </c>
      <c r="F90" s="230" t="s">
        <v>17</v>
      </c>
      <c r="G90" s="231" t="s">
        <v>315</v>
      </c>
      <c r="H90" s="237">
        <v>7959</v>
      </c>
      <c r="I90" s="237">
        <v>0</v>
      </c>
      <c r="J90" s="237">
        <v>0</v>
      </c>
      <c r="K90" s="237">
        <v>0</v>
      </c>
      <c r="L90" s="237">
        <v>0</v>
      </c>
      <c r="M90" s="205"/>
    </row>
    <row r="91" spans="1:13" ht="30" customHeight="1" x14ac:dyDescent="0.3">
      <c r="A91" s="241"/>
      <c r="B91" s="242"/>
      <c r="C91" s="233">
        <v>5736</v>
      </c>
      <c r="D91" s="195" t="s">
        <v>1047</v>
      </c>
      <c r="E91" s="229" t="s">
        <v>5</v>
      </c>
      <c r="F91" s="230" t="s">
        <v>47</v>
      </c>
      <c r="G91" s="231" t="s">
        <v>315</v>
      </c>
      <c r="H91" s="237">
        <v>1390000.29</v>
      </c>
      <c r="I91" s="237">
        <v>459884</v>
      </c>
      <c r="J91" s="237">
        <v>609884</v>
      </c>
      <c r="K91" s="237">
        <v>210000</v>
      </c>
      <c r="L91" s="237">
        <v>150000</v>
      </c>
      <c r="M91" s="205"/>
    </row>
    <row r="92" spans="1:13" ht="30" customHeight="1" x14ac:dyDescent="0.3">
      <c r="A92" s="241"/>
      <c r="B92" s="242"/>
      <c r="C92" s="233">
        <v>5737</v>
      </c>
      <c r="D92" s="195" t="s">
        <v>1048</v>
      </c>
      <c r="E92" s="229" t="s">
        <v>5</v>
      </c>
      <c r="F92" s="230" t="s">
        <v>141</v>
      </c>
      <c r="G92" s="231" t="s">
        <v>314</v>
      </c>
      <c r="H92" s="237">
        <v>155291.51</v>
      </c>
      <c r="I92" s="237">
        <v>102424.84</v>
      </c>
      <c r="J92" s="237">
        <v>48363.54</v>
      </c>
      <c r="K92" s="237">
        <v>36368.58</v>
      </c>
      <c r="L92" s="237">
        <v>30000</v>
      </c>
      <c r="M92" s="205"/>
    </row>
    <row r="93" spans="1:13" ht="30" customHeight="1" x14ac:dyDescent="0.3">
      <c r="A93" s="241"/>
      <c r="B93" s="242"/>
      <c r="C93" s="233">
        <v>6611</v>
      </c>
      <c r="D93" s="195" t="s">
        <v>144</v>
      </c>
      <c r="E93" s="229" t="s">
        <v>5</v>
      </c>
      <c r="F93" s="230" t="s">
        <v>43</v>
      </c>
      <c r="G93" s="231" t="s">
        <v>314</v>
      </c>
      <c r="H93" s="237">
        <v>234.16</v>
      </c>
      <c r="I93" s="237">
        <v>0</v>
      </c>
      <c r="J93" s="237">
        <v>0</v>
      </c>
      <c r="K93" s="237">
        <v>234</v>
      </c>
      <c r="L93" s="237">
        <v>0</v>
      </c>
      <c r="M93" s="205"/>
    </row>
    <row r="94" spans="1:13" ht="30" customHeight="1" x14ac:dyDescent="0.3">
      <c r="A94" s="241"/>
      <c r="B94" s="242"/>
      <c r="C94" s="233">
        <v>6620</v>
      </c>
      <c r="D94" s="195" t="s">
        <v>145</v>
      </c>
      <c r="E94" s="229" t="s">
        <v>5</v>
      </c>
      <c r="F94" s="230" t="s">
        <v>54</v>
      </c>
      <c r="G94" s="231" t="s">
        <v>315</v>
      </c>
      <c r="H94" s="237">
        <v>299999.700000001</v>
      </c>
      <c r="I94" s="237">
        <v>1113945.1200000001</v>
      </c>
      <c r="J94" s="237">
        <v>1802480</v>
      </c>
      <c r="K94" s="237">
        <v>1891326.06</v>
      </c>
      <c r="L94" s="237">
        <v>1577557.86</v>
      </c>
      <c r="M94" s="205"/>
    </row>
    <row r="95" spans="1:13" ht="30" customHeight="1" x14ac:dyDescent="0.3">
      <c r="A95" s="241"/>
      <c r="B95" s="242"/>
      <c r="C95" s="233">
        <v>6654</v>
      </c>
      <c r="D95" s="195" t="s">
        <v>146</v>
      </c>
      <c r="E95" s="229" t="s">
        <v>5</v>
      </c>
      <c r="F95" s="230" t="s">
        <v>992</v>
      </c>
      <c r="G95" s="231" t="s">
        <v>315</v>
      </c>
      <c r="H95" s="237">
        <v>732846.53</v>
      </c>
      <c r="I95" s="237">
        <v>283036.07</v>
      </c>
      <c r="J95" s="237">
        <v>472329.7</v>
      </c>
      <c r="K95" s="237">
        <v>562697.56000000006</v>
      </c>
      <c r="L95" s="237">
        <v>241017.95</v>
      </c>
      <c r="M95" s="205"/>
    </row>
    <row r="96" spans="1:13" ht="30" customHeight="1" x14ac:dyDescent="0.3">
      <c r="A96" s="241"/>
      <c r="B96" s="242"/>
      <c r="C96" s="233">
        <v>6655</v>
      </c>
      <c r="D96" s="195" t="s">
        <v>147</v>
      </c>
      <c r="E96" s="229" t="s">
        <v>5</v>
      </c>
      <c r="F96" s="230" t="s">
        <v>19</v>
      </c>
      <c r="G96" s="231" t="s">
        <v>314</v>
      </c>
      <c r="H96" s="237">
        <v>0</v>
      </c>
      <c r="I96" s="237">
        <v>37500</v>
      </c>
      <c r="J96" s="237">
        <v>50000</v>
      </c>
      <c r="K96" s="237">
        <v>12500</v>
      </c>
      <c r="L96" s="237">
        <v>0</v>
      </c>
      <c r="M96" s="205"/>
    </row>
    <row r="97" spans="1:13" ht="30" customHeight="1" x14ac:dyDescent="0.3">
      <c r="A97" s="241"/>
      <c r="B97" s="242"/>
      <c r="C97" s="233">
        <v>6662</v>
      </c>
      <c r="D97" s="195" t="s">
        <v>148</v>
      </c>
      <c r="E97" s="229" t="s">
        <v>5</v>
      </c>
      <c r="F97" s="230" t="s">
        <v>982</v>
      </c>
      <c r="G97" s="231" t="s">
        <v>307</v>
      </c>
      <c r="H97" s="237">
        <v>0</v>
      </c>
      <c r="I97" s="237">
        <v>57500</v>
      </c>
      <c r="J97" s="237">
        <v>0</v>
      </c>
      <c r="K97" s="237">
        <v>0</v>
      </c>
      <c r="L97" s="237">
        <v>0</v>
      </c>
      <c r="M97" s="205"/>
    </row>
    <row r="98" spans="1:13" ht="30" customHeight="1" x14ac:dyDescent="0.3">
      <c r="A98" s="241"/>
      <c r="B98" s="242"/>
      <c r="C98" s="233">
        <v>6963</v>
      </c>
      <c r="D98" s="195" t="s">
        <v>188</v>
      </c>
      <c r="E98" s="229" t="s">
        <v>5</v>
      </c>
      <c r="F98" s="230" t="s">
        <v>1</v>
      </c>
      <c r="G98" s="231" t="s">
        <v>314</v>
      </c>
      <c r="H98" s="237">
        <v>17400</v>
      </c>
      <c r="I98" s="237">
        <v>0</v>
      </c>
      <c r="J98" s="237">
        <v>0</v>
      </c>
      <c r="K98" s="237">
        <v>2600</v>
      </c>
      <c r="L98" s="237">
        <v>0</v>
      </c>
      <c r="M98" s="205"/>
    </row>
    <row r="99" spans="1:13" ht="30" customHeight="1" x14ac:dyDescent="0.3">
      <c r="A99" s="241"/>
      <c r="B99" s="242"/>
      <c r="C99" s="235">
        <v>6983</v>
      </c>
      <c r="D99" s="195" t="s">
        <v>191</v>
      </c>
      <c r="E99" s="229" t="s">
        <v>5</v>
      </c>
      <c r="F99" s="230" t="s">
        <v>274</v>
      </c>
      <c r="G99" s="231" t="s">
        <v>315</v>
      </c>
      <c r="H99" s="237">
        <v>20000</v>
      </c>
      <c r="I99" s="237">
        <v>10000</v>
      </c>
      <c r="J99" s="237">
        <v>0</v>
      </c>
      <c r="K99" s="237">
        <v>0</v>
      </c>
      <c r="L99" s="237">
        <v>0</v>
      </c>
      <c r="M99" s="205"/>
    </row>
    <row r="100" spans="1:13" ht="30" customHeight="1" x14ac:dyDescent="0.3">
      <c r="A100" s="241"/>
      <c r="B100" s="242"/>
      <c r="C100" s="233">
        <v>7114</v>
      </c>
      <c r="D100" s="195" t="s">
        <v>192</v>
      </c>
      <c r="E100" s="229" t="s">
        <v>5</v>
      </c>
      <c r="F100" s="230" t="s">
        <v>80</v>
      </c>
      <c r="G100" s="231" t="s">
        <v>314</v>
      </c>
      <c r="H100" s="237">
        <v>0.46000000031926902</v>
      </c>
      <c r="I100" s="237">
        <v>555143.23</v>
      </c>
      <c r="J100" s="237">
        <v>260370.45</v>
      </c>
      <c r="K100" s="237">
        <v>283869.53000000003</v>
      </c>
      <c r="L100" s="237">
        <v>250498.56</v>
      </c>
      <c r="M100" s="205"/>
    </row>
    <row r="101" spans="1:13" ht="30" customHeight="1" x14ac:dyDescent="0.3">
      <c r="A101" s="241"/>
      <c r="B101" s="242"/>
      <c r="C101" s="233">
        <v>7118</v>
      </c>
      <c r="D101" s="195" t="s">
        <v>194</v>
      </c>
      <c r="E101" s="229" t="s">
        <v>5</v>
      </c>
      <c r="F101" s="230" t="s">
        <v>1152</v>
      </c>
      <c r="G101" s="231" t="s">
        <v>314</v>
      </c>
      <c r="H101" s="237">
        <v>82058.4200000001</v>
      </c>
      <c r="I101" s="237">
        <v>75633.039999999994</v>
      </c>
      <c r="J101" s="237">
        <v>103675.18</v>
      </c>
      <c r="K101" s="237">
        <v>28231.7</v>
      </c>
      <c r="L101" s="237">
        <v>29000</v>
      </c>
      <c r="M101" s="205"/>
    </row>
    <row r="102" spans="1:13" ht="30" customHeight="1" x14ac:dyDescent="0.3">
      <c r="A102" s="241"/>
      <c r="B102" s="242"/>
      <c r="C102" s="233">
        <v>7554</v>
      </c>
      <c r="D102" s="195" t="s">
        <v>149</v>
      </c>
      <c r="E102" s="229" t="s">
        <v>5</v>
      </c>
      <c r="F102" s="230" t="s">
        <v>142</v>
      </c>
      <c r="G102" s="231" t="s">
        <v>314</v>
      </c>
      <c r="H102" s="237">
        <v>30909.75</v>
      </c>
      <c r="I102" s="237">
        <v>4440.9799999999996</v>
      </c>
      <c r="J102" s="237">
        <v>0</v>
      </c>
      <c r="K102" s="237">
        <v>10000</v>
      </c>
      <c r="L102" s="237">
        <v>1500</v>
      </c>
      <c r="M102" s="205"/>
    </row>
    <row r="103" spans="1:13" ht="30" customHeight="1" x14ac:dyDescent="0.3">
      <c r="A103" s="241"/>
      <c r="B103" s="244"/>
      <c r="C103" s="233" t="s">
        <v>151</v>
      </c>
      <c r="D103" s="195" t="s">
        <v>150</v>
      </c>
      <c r="E103" s="229" t="s">
        <v>5</v>
      </c>
      <c r="F103" s="230" t="s">
        <v>11</v>
      </c>
      <c r="G103" s="231" t="s">
        <v>314</v>
      </c>
      <c r="H103" s="237">
        <v>775000</v>
      </c>
      <c r="I103" s="237">
        <v>362323</v>
      </c>
      <c r="J103" s="237">
        <v>282323</v>
      </c>
      <c r="K103" s="237">
        <v>322500</v>
      </c>
      <c r="L103" s="237">
        <v>122500</v>
      </c>
      <c r="M103" s="205"/>
    </row>
    <row r="104" spans="1:13" ht="30" customHeight="1" x14ac:dyDescent="0.3">
      <c r="A104" s="241"/>
      <c r="B104" s="242"/>
      <c r="C104" s="233" t="s">
        <v>152</v>
      </c>
      <c r="D104" s="195" t="s">
        <v>150</v>
      </c>
      <c r="E104" s="229" t="s">
        <v>5</v>
      </c>
      <c r="F104" s="230" t="s">
        <v>11</v>
      </c>
      <c r="G104" s="231" t="s">
        <v>314</v>
      </c>
      <c r="H104" s="237">
        <v>0</v>
      </c>
      <c r="I104" s="237">
        <v>159651.79999999999</v>
      </c>
      <c r="J104" s="237">
        <v>183995.82</v>
      </c>
      <c r="K104" s="237">
        <v>191705.64</v>
      </c>
      <c r="L104" s="237">
        <v>50731.72</v>
      </c>
      <c r="M104" s="205"/>
    </row>
    <row r="105" spans="1:13" ht="30" customHeight="1" x14ac:dyDescent="0.3">
      <c r="A105" s="241"/>
      <c r="B105" s="242"/>
      <c r="C105" s="233" t="s">
        <v>153</v>
      </c>
      <c r="D105" s="195" t="s">
        <v>154</v>
      </c>
      <c r="E105" s="229" t="s">
        <v>5</v>
      </c>
      <c r="F105" s="230" t="s">
        <v>18</v>
      </c>
      <c r="G105" s="231" t="s">
        <v>314</v>
      </c>
      <c r="H105" s="237">
        <v>305000</v>
      </c>
      <c r="I105" s="237">
        <v>160318</v>
      </c>
      <c r="J105" s="237">
        <v>0</v>
      </c>
      <c r="K105" s="237">
        <v>55000</v>
      </c>
      <c r="L105" s="237">
        <v>50000</v>
      </c>
      <c r="M105" s="205"/>
    </row>
    <row r="106" spans="1:13" ht="30" customHeight="1" x14ac:dyDescent="0.3">
      <c r="A106" s="241"/>
      <c r="B106" s="242"/>
      <c r="C106" s="233" t="s">
        <v>175</v>
      </c>
      <c r="D106" s="195" t="s">
        <v>1049</v>
      </c>
      <c r="E106" s="229" t="s">
        <v>2</v>
      </c>
      <c r="F106" s="230" t="s">
        <v>746</v>
      </c>
      <c r="G106" s="231" t="s">
        <v>309</v>
      </c>
      <c r="H106" s="237">
        <v>156056</v>
      </c>
      <c r="I106" s="237">
        <v>0</v>
      </c>
      <c r="J106" s="237">
        <v>0</v>
      </c>
      <c r="K106" s="237">
        <v>0</v>
      </c>
      <c r="L106" s="237">
        <v>0</v>
      </c>
      <c r="M106" s="205"/>
    </row>
    <row r="107" spans="1:13" ht="30" customHeight="1" x14ac:dyDescent="0.3">
      <c r="A107" s="241"/>
      <c r="B107" s="242"/>
      <c r="C107" s="233" t="s">
        <v>176</v>
      </c>
      <c r="D107" s="195" t="s">
        <v>1049</v>
      </c>
      <c r="E107" s="229" t="s">
        <v>5</v>
      </c>
      <c r="F107" s="230" t="s">
        <v>133</v>
      </c>
      <c r="G107" s="231" t="s">
        <v>314</v>
      </c>
      <c r="H107" s="237">
        <v>0.35000000000582077</v>
      </c>
      <c r="I107" s="237">
        <v>119699.65</v>
      </c>
      <c r="J107" s="237">
        <v>0</v>
      </c>
      <c r="K107" s="237">
        <v>20000</v>
      </c>
      <c r="L107" s="237">
        <v>20000</v>
      </c>
      <c r="M107" s="205"/>
    </row>
    <row r="108" spans="1:13" ht="30" customHeight="1" x14ac:dyDescent="0.3">
      <c r="A108" s="241"/>
      <c r="B108" s="242"/>
      <c r="C108" s="233">
        <v>5722</v>
      </c>
      <c r="D108" s="195" t="s">
        <v>1050</v>
      </c>
      <c r="E108" s="229" t="s">
        <v>5</v>
      </c>
      <c r="F108" s="230" t="s">
        <v>93</v>
      </c>
      <c r="G108" s="231" t="s">
        <v>315</v>
      </c>
      <c r="H108" s="237">
        <v>117248.88</v>
      </c>
      <c r="I108" s="237">
        <v>106709.64000000001</v>
      </c>
      <c r="J108" s="237">
        <v>40000</v>
      </c>
      <c r="K108" s="237">
        <v>45000</v>
      </c>
      <c r="L108" s="237">
        <v>20000</v>
      </c>
      <c r="M108" s="205"/>
    </row>
    <row r="109" spans="1:13" ht="30" customHeight="1" x14ac:dyDescent="0.3">
      <c r="A109" s="241"/>
      <c r="B109" s="242"/>
      <c r="C109" s="233">
        <v>7115</v>
      </c>
      <c r="D109" s="195" t="s">
        <v>193</v>
      </c>
      <c r="E109" s="229" t="s">
        <v>5</v>
      </c>
      <c r="F109" s="230" t="s">
        <v>123</v>
      </c>
      <c r="G109" s="231" t="s">
        <v>315</v>
      </c>
      <c r="H109" s="237">
        <v>0</v>
      </c>
      <c r="I109" s="237">
        <v>201365.65</v>
      </c>
      <c r="J109" s="237">
        <v>34534.6</v>
      </c>
      <c r="K109" s="237">
        <v>34060.21</v>
      </c>
      <c r="L109" s="237">
        <v>30000</v>
      </c>
      <c r="M109" s="205"/>
    </row>
    <row r="110" spans="1:13" ht="30" customHeight="1" x14ac:dyDescent="0.3">
      <c r="A110" s="241"/>
      <c r="B110" s="242"/>
      <c r="C110" s="233">
        <v>9103</v>
      </c>
      <c r="D110" s="195" t="s">
        <v>168</v>
      </c>
      <c r="E110" s="229" t="s">
        <v>155</v>
      </c>
      <c r="F110" s="230" t="s">
        <v>1157</v>
      </c>
      <c r="G110" s="231" t="s">
        <v>306</v>
      </c>
      <c r="H110" s="237">
        <v>6000000</v>
      </c>
      <c r="I110" s="237">
        <v>5218709.9400000004</v>
      </c>
      <c r="J110" s="237">
        <v>3400000</v>
      </c>
      <c r="K110" s="237">
        <v>0</v>
      </c>
      <c r="L110" s="237">
        <v>0</v>
      </c>
      <c r="M110" s="205"/>
    </row>
    <row r="111" spans="1:13" ht="30" customHeight="1" x14ac:dyDescent="0.3">
      <c r="A111" s="241"/>
      <c r="B111" s="242"/>
      <c r="C111" s="235" t="s">
        <v>207</v>
      </c>
      <c r="D111" s="195" t="s">
        <v>167</v>
      </c>
      <c r="E111" s="229" t="s">
        <v>155</v>
      </c>
      <c r="F111" s="230" t="s">
        <v>274</v>
      </c>
      <c r="G111" s="231" t="s">
        <v>306</v>
      </c>
      <c r="H111" s="237">
        <v>80683.600000000006</v>
      </c>
      <c r="I111" s="237">
        <v>89605.2</v>
      </c>
      <c r="J111" s="237">
        <v>145813.41</v>
      </c>
      <c r="K111" s="237">
        <v>124286.86</v>
      </c>
      <c r="L111" s="237">
        <v>90639.47</v>
      </c>
      <c r="M111" s="205"/>
    </row>
    <row r="112" spans="1:13" ht="30" customHeight="1" x14ac:dyDescent="0.3">
      <c r="A112" s="241"/>
      <c r="B112" s="242"/>
      <c r="C112" s="235">
        <v>9099</v>
      </c>
      <c r="D112" s="195" t="s">
        <v>784</v>
      </c>
      <c r="E112" s="229" t="s">
        <v>155</v>
      </c>
      <c r="F112" s="230" t="s">
        <v>274</v>
      </c>
      <c r="G112" s="231" t="s">
        <v>306</v>
      </c>
      <c r="H112" s="237">
        <v>63896.746666666666</v>
      </c>
      <c r="I112" s="237">
        <v>50485.093333333331</v>
      </c>
      <c r="J112" s="237">
        <v>21701.84</v>
      </c>
      <c r="K112" s="237">
        <v>30959.96</v>
      </c>
      <c r="L112" s="237">
        <v>47220.47</v>
      </c>
      <c r="M112" s="205"/>
    </row>
    <row r="113" spans="1:13" ht="30" customHeight="1" x14ac:dyDescent="0.3">
      <c r="A113" s="241"/>
      <c r="B113" s="242"/>
      <c r="C113" s="235">
        <v>6989</v>
      </c>
      <c r="D113" s="195" t="s">
        <v>213</v>
      </c>
      <c r="E113" s="229" t="s">
        <v>3</v>
      </c>
      <c r="F113" s="230" t="s">
        <v>274</v>
      </c>
      <c r="G113" s="231" t="s">
        <v>306</v>
      </c>
      <c r="H113" s="237">
        <v>300000</v>
      </c>
      <c r="I113" s="237">
        <v>423425.74</v>
      </c>
      <c r="J113" s="237">
        <v>442806.44</v>
      </c>
      <c r="K113" s="237">
        <v>371092.67</v>
      </c>
      <c r="L113" s="237">
        <v>335322.76</v>
      </c>
      <c r="M113" s="205"/>
    </row>
    <row r="114" spans="1:13" ht="30" customHeight="1" x14ac:dyDescent="0.3">
      <c r="A114" s="241"/>
      <c r="B114" s="242"/>
      <c r="C114" s="235">
        <v>9017</v>
      </c>
      <c r="D114" s="195" t="s">
        <v>780</v>
      </c>
      <c r="E114" s="229" t="s">
        <v>205</v>
      </c>
      <c r="F114" s="230" t="s">
        <v>274</v>
      </c>
      <c r="G114" s="231" t="s">
        <v>306</v>
      </c>
      <c r="H114" s="237">
        <v>369897</v>
      </c>
      <c r="I114" s="237">
        <v>300000</v>
      </c>
      <c r="J114" s="237">
        <v>250000</v>
      </c>
      <c r="K114" s="237">
        <v>379075.53</v>
      </c>
      <c r="L114" s="237">
        <v>412949.61</v>
      </c>
      <c r="M114" s="205"/>
    </row>
    <row r="115" spans="1:13" ht="30" customHeight="1" x14ac:dyDescent="0.3">
      <c r="A115" s="241"/>
      <c r="B115" s="242"/>
      <c r="C115" s="233" t="s">
        <v>7</v>
      </c>
      <c r="D115" s="195" t="s">
        <v>8</v>
      </c>
      <c r="E115" s="229" t="s">
        <v>2</v>
      </c>
      <c r="F115" s="230" t="s">
        <v>274</v>
      </c>
      <c r="G115" s="231" t="s">
        <v>309</v>
      </c>
      <c r="H115" s="237">
        <v>775329.34</v>
      </c>
      <c r="I115" s="237">
        <v>806021.87</v>
      </c>
      <c r="J115" s="237">
        <v>252565.65000000002</v>
      </c>
      <c r="K115" s="237">
        <v>66722.759999999995</v>
      </c>
      <c r="L115" s="237">
        <v>0</v>
      </c>
      <c r="M115" s="205"/>
    </row>
    <row r="116" spans="1:13" ht="30" customHeight="1" x14ac:dyDescent="0.3">
      <c r="A116" s="241"/>
      <c r="B116" s="242"/>
      <c r="C116" s="235" t="s">
        <v>130</v>
      </c>
      <c r="D116" s="195" t="s">
        <v>8</v>
      </c>
      <c r="E116" s="229" t="s">
        <v>3</v>
      </c>
      <c r="F116" s="230" t="s">
        <v>274</v>
      </c>
      <c r="G116" s="231" t="s">
        <v>307</v>
      </c>
      <c r="H116" s="237">
        <v>200000</v>
      </c>
      <c r="I116" s="237">
        <v>161703.83000000002</v>
      </c>
      <c r="J116" s="237">
        <v>0</v>
      </c>
      <c r="K116" s="237">
        <v>0</v>
      </c>
      <c r="L116" s="237">
        <v>0</v>
      </c>
      <c r="M116" s="205"/>
    </row>
    <row r="117" spans="1:13" ht="30" customHeight="1" x14ac:dyDescent="0.3">
      <c r="A117" s="241"/>
      <c r="B117" s="242"/>
      <c r="C117" s="233">
        <v>6966</v>
      </c>
      <c r="D117" s="195" t="s">
        <v>203</v>
      </c>
      <c r="E117" s="229" t="s">
        <v>3</v>
      </c>
      <c r="F117" s="230" t="s">
        <v>1159</v>
      </c>
      <c r="G117" s="231" t="s">
        <v>307</v>
      </c>
      <c r="H117" s="237">
        <v>2000000</v>
      </c>
      <c r="I117" s="237">
        <v>3000000</v>
      </c>
      <c r="J117" s="237">
        <v>1610712</v>
      </c>
      <c r="K117" s="237">
        <v>1000000</v>
      </c>
      <c r="L117" s="237">
        <v>0</v>
      </c>
      <c r="M117" s="205"/>
    </row>
    <row r="118" spans="1:13" ht="30" customHeight="1" x14ac:dyDescent="0.3">
      <c r="A118" s="241"/>
      <c r="B118" s="244"/>
      <c r="C118" s="233">
        <v>6972</v>
      </c>
      <c r="D118" s="195" t="s">
        <v>201</v>
      </c>
      <c r="E118" s="229" t="s">
        <v>3</v>
      </c>
      <c r="F118" s="230" t="s">
        <v>982</v>
      </c>
      <c r="G118" s="231" t="s">
        <v>307</v>
      </c>
      <c r="H118" s="237">
        <v>61216</v>
      </c>
      <c r="I118" s="237">
        <v>0</v>
      </c>
      <c r="J118" s="237">
        <v>0</v>
      </c>
      <c r="K118" s="237">
        <v>0</v>
      </c>
      <c r="L118" s="237">
        <v>0</v>
      </c>
      <c r="M118" s="205"/>
    </row>
    <row r="119" spans="1:13" ht="30" customHeight="1" x14ac:dyDescent="0.3">
      <c r="A119" s="241"/>
      <c r="B119" s="242"/>
      <c r="C119" s="235">
        <v>5859</v>
      </c>
      <c r="D119" s="195" t="s">
        <v>162</v>
      </c>
      <c r="E119" s="229" t="s">
        <v>3</v>
      </c>
      <c r="F119" s="230" t="s">
        <v>1149</v>
      </c>
      <c r="G119" s="231" t="s">
        <v>307</v>
      </c>
      <c r="H119" s="237">
        <v>40610</v>
      </c>
      <c r="I119" s="237">
        <v>0</v>
      </c>
      <c r="J119" s="237">
        <v>0</v>
      </c>
      <c r="K119" s="237">
        <v>0</v>
      </c>
      <c r="L119" s="237">
        <v>0</v>
      </c>
      <c r="M119" s="205"/>
    </row>
    <row r="120" spans="1:13" ht="30" customHeight="1" x14ac:dyDescent="0.3">
      <c r="A120" s="241"/>
      <c r="B120" s="242"/>
      <c r="C120" s="233">
        <v>5861</v>
      </c>
      <c r="D120" s="195" t="s">
        <v>160</v>
      </c>
      <c r="E120" s="229" t="s">
        <v>3</v>
      </c>
      <c r="F120" s="230" t="s">
        <v>1149</v>
      </c>
      <c r="G120" s="231" t="s">
        <v>307</v>
      </c>
      <c r="H120" s="237">
        <v>282649</v>
      </c>
      <c r="I120" s="237">
        <v>63570.95</v>
      </c>
      <c r="J120" s="237">
        <v>243305</v>
      </c>
      <c r="K120" s="237">
        <v>0</v>
      </c>
      <c r="L120" s="237">
        <v>0</v>
      </c>
      <c r="M120" s="205"/>
    </row>
    <row r="121" spans="1:13" ht="30" customHeight="1" x14ac:dyDescent="0.3">
      <c r="A121" s="241"/>
      <c r="B121" s="242"/>
      <c r="C121" s="233">
        <v>5862</v>
      </c>
      <c r="D121" s="195" t="s">
        <v>161</v>
      </c>
      <c r="E121" s="229" t="s">
        <v>3</v>
      </c>
      <c r="F121" s="230" t="s">
        <v>1149</v>
      </c>
      <c r="G121" s="231" t="s">
        <v>307</v>
      </c>
      <c r="H121" s="237">
        <v>0</v>
      </c>
      <c r="I121" s="237">
        <v>186873.05</v>
      </c>
      <c r="J121" s="237">
        <v>125312</v>
      </c>
      <c r="K121" s="237">
        <v>288568</v>
      </c>
      <c r="L121" s="237">
        <v>179454</v>
      </c>
      <c r="M121" s="205"/>
    </row>
    <row r="122" spans="1:13" ht="30" customHeight="1" x14ac:dyDescent="0.3">
      <c r="A122" s="241"/>
      <c r="B122" s="242"/>
      <c r="C122" s="235" t="s">
        <v>135</v>
      </c>
      <c r="D122" s="195" t="s">
        <v>8</v>
      </c>
      <c r="E122" s="229" t="s">
        <v>5</v>
      </c>
      <c r="F122" s="230" t="s">
        <v>274</v>
      </c>
      <c r="G122" s="231" t="s">
        <v>316</v>
      </c>
      <c r="H122" s="237">
        <v>400000</v>
      </c>
      <c r="I122" s="237">
        <v>542286.97</v>
      </c>
      <c r="J122" s="237">
        <v>669733.35999999987</v>
      </c>
      <c r="K122" s="237">
        <v>859513.89999999991</v>
      </c>
      <c r="L122" s="237">
        <v>608599.53</v>
      </c>
      <c r="M122" s="205"/>
    </row>
    <row r="123" spans="1:13" ht="30" customHeight="1" x14ac:dyDescent="0.3">
      <c r="A123" s="241"/>
      <c r="B123" s="242"/>
      <c r="C123" s="235">
        <v>9032</v>
      </c>
      <c r="D123" s="195" t="s">
        <v>163</v>
      </c>
      <c r="E123" s="229" t="s">
        <v>5</v>
      </c>
      <c r="F123" s="230" t="s">
        <v>274</v>
      </c>
      <c r="G123" s="231" t="s">
        <v>314</v>
      </c>
      <c r="H123" s="237">
        <v>0</v>
      </c>
      <c r="I123" s="237">
        <v>10000</v>
      </c>
      <c r="J123" s="237">
        <v>0</v>
      </c>
      <c r="K123" s="237">
        <v>0</v>
      </c>
      <c r="L123" s="237">
        <v>0</v>
      </c>
      <c r="M123" s="205"/>
    </row>
    <row r="124" spans="1:13" ht="30" customHeight="1" x14ac:dyDescent="0.3">
      <c r="A124" s="241"/>
      <c r="B124" s="242"/>
      <c r="C124" s="233" t="s">
        <v>202</v>
      </c>
      <c r="D124" s="195" t="s">
        <v>170</v>
      </c>
      <c r="E124" s="229" t="s">
        <v>5</v>
      </c>
      <c r="F124" s="230" t="s">
        <v>274</v>
      </c>
      <c r="G124" s="231" t="s">
        <v>314</v>
      </c>
      <c r="H124" s="237">
        <v>524947.17000000004</v>
      </c>
      <c r="I124" s="237">
        <v>1094982.79</v>
      </c>
      <c r="J124" s="237">
        <v>599860.44999999995</v>
      </c>
      <c r="K124" s="237">
        <v>340000</v>
      </c>
      <c r="L124" s="237">
        <v>90000</v>
      </c>
      <c r="M124" s="205"/>
    </row>
    <row r="125" spans="1:13" ht="30" customHeight="1" x14ac:dyDescent="0.3">
      <c r="A125" s="241"/>
      <c r="B125" s="242"/>
      <c r="C125" s="235">
        <v>9003</v>
      </c>
      <c r="D125" s="195" t="s">
        <v>164</v>
      </c>
      <c r="E125" s="229" t="s">
        <v>155</v>
      </c>
      <c r="F125" s="230" t="s">
        <v>1157</v>
      </c>
      <c r="G125" s="231" t="s">
        <v>306</v>
      </c>
      <c r="H125" s="237">
        <v>0</v>
      </c>
      <c r="I125" s="237">
        <v>60000</v>
      </c>
      <c r="J125" s="237">
        <v>5000</v>
      </c>
      <c r="K125" s="237">
        <v>5000</v>
      </c>
      <c r="L125" s="237">
        <v>5000</v>
      </c>
      <c r="M125" s="205"/>
    </row>
    <row r="126" spans="1:13" ht="30" customHeight="1" x14ac:dyDescent="0.3">
      <c r="A126" s="241"/>
      <c r="B126" s="242"/>
      <c r="C126" s="235" t="s">
        <v>200</v>
      </c>
      <c r="D126" s="195" t="s">
        <v>566</v>
      </c>
      <c r="E126" s="229" t="s">
        <v>2</v>
      </c>
      <c r="F126" s="230" t="s">
        <v>1157</v>
      </c>
      <c r="G126" s="231" t="s">
        <v>305</v>
      </c>
      <c r="H126" s="237">
        <v>308000</v>
      </c>
      <c r="I126" s="237">
        <v>58995.38</v>
      </c>
      <c r="J126" s="237">
        <v>143011.60999999999</v>
      </c>
      <c r="K126" s="237">
        <v>187266.04</v>
      </c>
      <c r="L126" s="237">
        <v>288635.40999999997</v>
      </c>
      <c r="M126" s="205"/>
    </row>
    <row r="127" spans="1:13" s="29" customFormat="1" ht="30" customHeight="1" x14ac:dyDescent="0.3">
      <c r="A127" s="246"/>
      <c r="B127" s="242"/>
      <c r="C127" s="235" t="s">
        <v>560</v>
      </c>
      <c r="D127" s="195" t="s">
        <v>561</v>
      </c>
      <c r="E127" s="229" t="s">
        <v>2</v>
      </c>
      <c r="F127" s="230" t="s">
        <v>1157</v>
      </c>
      <c r="G127" s="231" t="s">
        <v>305</v>
      </c>
      <c r="H127" s="237">
        <v>0</v>
      </c>
      <c r="I127" s="237">
        <v>19544.72</v>
      </c>
      <c r="J127" s="237">
        <v>0</v>
      </c>
      <c r="K127" s="237">
        <v>0</v>
      </c>
      <c r="L127" s="237">
        <v>0</v>
      </c>
      <c r="M127" s="205"/>
    </row>
    <row r="128" spans="1:13" ht="30" customHeight="1" x14ac:dyDescent="0.3">
      <c r="A128" s="241"/>
      <c r="B128" s="242"/>
      <c r="C128" s="235">
        <v>9104</v>
      </c>
      <c r="D128" s="195" t="s">
        <v>165</v>
      </c>
      <c r="E128" s="229" t="s">
        <v>155</v>
      </c>
      <c r="F128" s="230" t="s">
        <v>1157</v>
      </c>
      <c r="G128" s="231" t="s">
        <v>306</v>
      </c>
      <c r="H128" s="237">
        <v>4720000</v>
      </c>
      <c r="I128" s="237">
        <v>1940149.8399999999</v>
      </c>
      <c r="J128" s="237">
        <v>2459448.42</v>
      </c>
      <c r="K128" s="237">
        <v>3013481.4</v>
      </c>
      <c r="L128" s="237">
        <v>2106539.8199999998</v>
      </c>
      <c r="M128" s="205"/>
    </row>
    <row r="129" spans="1:13" ht="30" customHeight="1" x14ac:dyDescent="0.3">
      <c r="A129" s="241"/>
      <c r="B129" s="242"/>
      <c r="C129" s="235" t="s">
        <v>570</v>
      </c>
      <c r="D129" s="198" t="s">
        <v>562</v>
      </c>
      <c r="E129" s="229" t="s">
        <v>155</v>
      </c>
      <c r="F129" s="230" t="s">
        <v>1157</v>
      </c>
      <c r="G129" s="231" t="s">
        <v>796</v>
      </c>
      <c r="H129" s="237">
        <v>765790</v>
      </c>
      <c r="I129" s="237">
        <v>545744.52</v>
      </c>
      <c r="J129" s="237">
        <v>553225.56999999995</v>
      </c>
      <c r="K129" s="237">
        <v>129793.01</v>
      </c>
      <c r="L129" s="237">
        <v>0</v>
      </c>
      <c r="M129" s="205"/>
    </row>
    <row r="130" spans="1:13" ht="30" customHeight="1" x14ac:dyDescent="0.3">
      <c r="A130" s="241"/>
      <c r="B130" s="242"/>
      <c r="C130" s="235" t="s">
        <v>294</v>
      </c>
      <c r="D130" s="195" t="s">
        <v>563</v>
      </c>
      <c r="E130" s="229" t="s">
        <v>155</v>
      </c>
      <c r="F130" s="230" t="s">
        <v>1157</v>
      </c>
      <c r="G130" s="231" t="s">
        <v>309</v>
      </c>
      <c r="H130" s="237">
        <v>523000</v>
      </c>
      <c r="I130" s="237">
        <v>1070552.4099999999</v>
      </c>
      <c r="J130" s="237">
        <v>564715.34</v>
      </c>
      <c r="K130" s="237">
        <v>493761.63</v>
      </c>
      <c r="L130" s="237">
        <v>609689.25</v>
      </c>
      <c r="M130" s="205"/>
    </row>
    <row r="131" spans="1:13" ht="30" customHeight="1" x14ac:dyDescent="0.3">
      <c r="A131" s="241"/>
      <c r="B131" s="242"/>
      <c r="C131" s="235" t="s">
        <v>295</v>
      </c>
      <c r="D131" s="195" t="s">
        <v>299</v>
      </c>
      <c r="E131" s="229" t="s">
        <v>155</v>
      </c>
      <c r="F131" s="230" t="s">
        <v>1157</v>
      </c>
      <c r="G131" s="231" t="s">
        <v>307</v>
      </c>
      <c r="H131" s="237">
        <v>115000</v>
      </c>
      <c r="I131" s="237">
        <v>3258.35</v>
      </c>
      <c r="J131" s="237">
        <v>89835.98</v>
      </c>
      <c r="K131" s="237">
        <v>24427.06</v>
      </c>
      <c r="L131" s="237">
        <v>44000</v>
      </c>
      <c r="M131" s="205"/>
    </row>
    <row r="132" spans="1:13" ht="30" customHeight="1" x14ac:dyDescent="0.3">
      <c r="A132" s="241"/>
      <c r="B132" s="242"/>
      <c r="C132" s="235" t="s">
        <v>296</v>
      </c>
      <c r="D132" s="195" t="s">
        <v>300</v>
      </c>
      <c r="E132" s="229" t="s">
        <v>155</v>
      </c>
      <c r="F132" s="230" t="s">
        <v>1157</v>
      </c>
      <c r="G132" s="231" t="s">
        <v>309</v>
      </c>
      <c r="H132" s="237">
        <v>200000</v>
      </c>
      <c r="I132" s="237">
        <v>211671.77</v>
      </c>
      <c r="J132" s="237">
        <v>287367.69</v>
      </c>
      <c r="K132" s="237">
        <v>80286.259999999995</v>
      </c>
      <c r="L132" s="237">
        <v>0</v>
      </c>
      <c r="M132" s="205"/>
    </row>
    <row r="133" spans="1:13" ht="30" customHeight="1" x14ac:dyDescent="0.3">
      <c r="A133" s="241"/>
      <c r="B133" s="242"/>
      <c r="C133" s="235" t="s">
        <v>297</v>
      </c>
      <c r="D133" s="195" t="s">
        <v>301</v>
      </c>
      <c r="E133" s="229" t="s">
        <v>155</v>
      </c>
      <c r="F133" s="230" t="s">
        <v>1157</v>
      </c>
      <c r="G133" s="231" t="s">
        <v>309</v>
      </c>
      <c r="H133" s="237">
        <v>75000</v>
      </c>
      <c r="I133" s="237">
        <v>2792.1</v>
      </c>
      <c r="J133" s="237">
        <v>0</v>
      </c>
      <c r="K133" s="237">
        <v>0</v>
      </c>
      <c r="L133" s="237">
        <v>0</v>
      </c>
      <c r="M133" s="205"/>
    </row>
    <row r="134" spans="1:13" ht="30" customHeight="1" x14ac:dyDescent="0.3">
      <c r="A134" s="241"/>
      <c r="B134" s="242"/>
      <c r="C134" s="235" t="s">
        <v>298</v>
      </c>
      <c r="D134" s="195" t="s">
        <v>302</v>
      </c>
      <c r="E134" s="229" t="s">
        <v>155</v>
      </c>
      <c r="F134" s="230" t="s">
        <v>1157</v>
      </c>
      <c r="G134" s="231" t="s">
        <v>796</v>
      </c>
      <c r="H134" s="237">
        <v>1150000</v>
      </c>
      <c r="I134" s="237">
        <v>496909.14</v>
      </c>
      <c r="J134" s="237">
        <v>562165.16</v>
      </c>
      <c r="K134" s="237">
        <v>0</v>
      </c>
      <c r="L134" s="237">
        <v>0</v>
      </c>
      <c r="M134" s="205"/>
    </row>
    <row r="135" spans="1:13" ht="30" customHeight="1" x14ac:dyDescent="0.3">
      <c r="A135" s="241"/>
      <c r="B135" s="242"/>
      <c r="C135" s="235">
        <v>9019</v>
      </c>
      <c r="D135" s="195" t="s">
        <v>166</v>
      </c>
      <c r="E135" s="229" t="s">
        <v>155</v>
      </c>
      <c r="F135" s="230" t="s">
        <v>1157</v>
      </c>
      <c r="G135" s="231" t="s">
        <v>306</v>
      </c>
      <c r="H135" s="237">
        <v>10000.14</v>
      </c>
      <c r="I135" s="237">
        <v>29064.61</v>
      </c>
      <c r="J135" s="237">
        <v>54534.59</v>
      </c>
      <c r="K135" s="237">
        <v>100714.34</v>
      </c>
      <c r="L135" s="237">
        <v>65991.06</v>
      </c>
      <c r="M135" s="205"/>
    </row>
    <row r="136" spans="1:13" ht="30" customHeight="1" x14ac:dyDescent="0.3">
      <c r="A136" s="241"/>
      <c r="B136" s="242"/>
      <c r="C136" s="233">
        <v>6969</v>
      </c>
      <c r="D136" s="195" t="s">
        <v>187</v>
      </c>
      <c r="E136" s="229" t="s">
        <v>5</v>
      </c>
      <c r="F136" s="230" t="s">
        <v>274</v>
      </c>
      <c r="G136" s="231" t="s">
        <v>315</v>
      </c>
      <c r="H136" s="237">
        <v>250459</v>
      </c>
      <c r="I136" s="237">
        <v>50000</v>
      </c>
      <c r="J136" s="237">
        <v>100000</v>
      </c>
      <c r="K136" s="237">
        <v>250000</v>
      </c>
      <c r="L136" s="237">
        <v>250000</v>
      </c>
      <c r="M136" s="205"/>
    </row>
    <row r="137" spans="1:13" ht="30" customHeight="1" x14ac:dyDescent="0.3">
      <c r="A137" s="241"/>
      <c r="B137" s="242"/>
      <c r="C137" s="233">
        <v>5701</v>
      </c>
      <c r="D137" s="195" t="s">
        <v>158</v>
      </c>
      <c r="E137" s="229" t="s">
        <v>3</v>
      </c>
      <c r="F137" s="230" t="s">
        <v>989</v>
      </c>
      <c r="G137" s="231" t="s">
        <v>315</v>
      </c>
      <c r="H137" s="237">
        <v>252299</v>
      </c>
      <c r="I137" s="237">
        <v>250000</v>
      </c>
      <c r="J137" s="237">
        <v>450000</v>
      </c>
      <c r="K137" s="237">
        <v>200000</v>
      </c>
      <c r="L137" s="237">
        <v>0</v>
      </c>
      <c r="M137" s="205"/>
    </row>
    <row r="138" spans="1:13" ht="30" customHeight="1" x14ac:dyDescent="0.3">
      <c r="A138" s="241"/>
      <c r="B138" s="242"/>
      <c r="C138" s="233">
        <v>9100</v>
      </c>
      <c r="D138" s="195" t="s">
        <v>169</v>
      </c>
      <c r="E138" s="229" t="s">
        <v>155</v>
      </c>
      <c r="F138" s="230" t="s">
        <v>274</v>
      </c>
      <c r="G138" s="231" t="s">
        <v>306</v>
      </c>
      <c r="H138" s="237">
        <v>60398</v>
      </c>
      <c r="I138" s="237">
        <v>0</v>
      </c>
      <c r="J138" s="237">
        <v>0</v>
      </c>
      <c r="K138" s="237">
        <v>0</v>
      </c>
      <c r="L138" s="237">
        <v>0</v>
      </c>
      <c r="M138" s="205"/>
    </row>
    <row r="139" spans="1:13" ht="30" customHeight="1" x14ac:dyDescent="0.3">
      <c r="A139" s="241"/>
      <c r="B139" s="242"/>
      <c r="C139" s="233">
        <v>4542</v>
      </c>
      <c r="D139" s="195" t="s">
        <v>208</v>
      </c>
      <c r="E139" s="229" t="s">
        <v>2</v>
      </c>
      <c r="F139" s="230" t="s">
        <v>1014</v>
      </c>
      <c r="G139" s="231" t="s">
        <v>305</v>
      </c>
      <c r="H139" s="237">
        <v>1206077</v>
      </c>
      <c r="I139" s="237">
        <v>607440</v>
      </c>
      <c r="J139" s="237">
        <v>680119.6</v>
      </c>
      <c r="K139" s="237">
        <v>959167</v>
      </c>
      <c r="L139" s="237">
        <v>263068</v>
      </c>
      <c r="M139" s="205"/>
    </row>
    <row r="140" spans="1:13" ht="30" customHeight="1" x14ac:dyDescent="0.3">
      <c r="A140" s="241"/>
      <c r="B140" s="242"/>
      <c r="C140" s="233">
        <v>9111</v>
      </c>
      <c r="D140" s="195" t="s">
        <v>204</v>
      </c>
      <c r="E140" s="229" t="s">
        <v>155</v>
      </c>
      <c r="F140" s="230" t="s">
        <v>159</v>
      </c>
      <c r="G140" s="231" t="s">
        <v>306</v>
      </c>
      <c r="H140" s="237">
        <v>0</v>
      </c>
      <c r="I140" s="237">
        <v>90000</v>
      </c>
      <c r="J140" s="237">
        <v>80000</v>
      </c>
      <c r="K140" s="237">
        <v>0</v>
      </c>
      <c r="L140" s="237">
        <v>0</v>
      </c>
      <c r="M140" s="205"/>
    </row>
    <row r="141" spans="1:13" ht="30" customHeight="1" x14ac:dyDescent="0.3">
      <c r="A141" s="241"/>
      <c r="B141" s="242"/>
      <c r="C141" s="233">
        <v>5698</v>
      </c>
      <c r="D141" s="195" t="s">
        <v>173</v>
      </c>
      <c r="E141" s="229" t="s">
        <v>5</v>
      </c>
      <c r="F141" s="230" t="s">
        <v>172</v>
      </c>
      <c r="G141" s="231" t="s">
        <v>315</v>
      </c>
      <c r="H141" s="237">
        <v>1304562.02</v>
      </c>
      <c r="I141" s="237">
        <v>786051.97</v>
      </c>
      <c r="J141" s="237">
        <v>941467.44</v>
      </c>
      <c r="K141" s="237">
        <v>1176201.96</v>
      </c>
      <c r="L141" s="237">
        <v>260000</v>
      </c>
      <c r="M141" s="205"/>
    </row>
    <row r="142" spans="1:13" s="4" customFormat="1" ht="30" customHeight="1" x14ac:dyDescent="0.3">
      <c r="A142" s="241"/>
      <c r="B142" s="242"/>
      <c r="C142" s="235">
        <v>9231</v>
      </c>
      <c r="D142" s="195" t="s">
        <v>209</v>
      </c>
      <c r="E142" s="229" t="s">
        <v>155</v>
      </c>
      <c r="F142" s="230" t="s">
        <v>274</v>
      </c>
      <c r="G142" s="231" t="s">
        <v>306</v>
      </c>
      <c r="H142" s="237">
        <v>142050.81</v>
      </c>
      <c r="I142" s="237">
        <v>57144.678000000007</v>
      </c>
      <c r="J142" s="237">
        <v>31071.266666666666</v>
      </c>
      <c r="K142" s="237">
        <v>17860.59</v>
      </c>
      <c r="L142" s="237">
        <v>25251.73</v>
      </c>
      <c r="M142" s="205"/>
    </row>
    <row r="143" spans="1:13" s="4" customFormat="1" ht="30" customHeight="1" x14ac:dyDescent="0.3">
      <c r="A143" s="241"/>
      <c r="B143" s="242"/>
      <c r="C143" s="235">
        <v>9276</v>
      </c>
      <c r="D143" s="195" t="s">
        <v>785</v>
      </c>
      <c r="E143" s="229" t="s">
        <v>155</v>
      </c>
      <c r="F143" s="230" t="s">
        <v>274</v>
      </c>
      <c r="G143" s="231" t="s">
        <v>306</v>
      </c>
      <c r="H143" s="237">
        <v>435660.91</v>
      </c>
      <c r="I143" s="237">
        <v>412916.04</v>
      </c>
      <c r="J143" s="237">
        <v>286460.7</v>
      </c>
      <c r="K143" s="237">
        <v>264891.87</v>
      </c>
      <c r="L143" s="237">
        <v>482324.92</v>
      </c>
      <c r="M143" s="205"/>
    </row>
    <row r="144" spans="1:13" s="4" customFormat="1" ht="30" customHeight="1" x14ac:dyDescent="0.3">
      <c r="A144" s="241"/>
      <c r="B144" s="242"/>
      <c r="C144" s="235">
        <v>9278</v>
      </c>
      <c r="D144" s="195" t="s">
        <v>212</v>
      </c>
      <c r="E144" s="229" t="s">
        <v>155</v>
      </c>
      <c r="F144" s="230" t="s">
        <v>1149</v>
      </c>
      <c r="G144" s="231" t="s">
        <v>306</v>
      </c>
      <c r="H144" s="237">
        <v>40000</v>
      </c>
      <c r="I144" s="237">
        <v>0</v>
      </c>
      <c r="J144" s="237">
        <v>0</v>
      </c>
      <c r="K144" s="237">
        <v>0</v>
      </c>
      <c r="L144" s="237">
        <v>0</v>
      </c>
      <c r="M144" s="205"/>
    </row>
    <row r="145" spans="1:13" s="4" customFormat="1" ht="30" customHeight="1" x14ac:dyDescent="0.3">
      <c r="A145" s="241"/>
      <c r="B145" s="242"/>
      <c r="C145" s="248">
        <v>9282</v>
      </c>
      <c r="D145" s="195" t="s">
        <v>1051</v>
      </c>
      <c r="E145" s="229" t="s">
        <v>155</v>
      </c>
      <c r="F145" s="230" t="s">
        <v>274</v>
      </c>
      <c r="G145" s="231" t="s">
        <v>306</v>
      </c>
      <c r="H145" s="237">
        <v>335000</v>
      </c>
      <c r="I145" s="237">
        <v>558075.82333333301</v>
      </c>
      <c r="J145" s="237">
        <v>270799.94</v>
      </c>
      <c r="K145" s="237">
        <v>77644.94</v>
      </c>
      <c r="L145" s="237">
        <v>116192.98666666668</v>
      </c>
      <c r="M145" s="205"/>
    </row>
    <row r="146" spans="1:13" s="4" customFormat="1" ht="30" customHeight="1" x14ac:dyDescent="0.3">
      <c r="A146" s="241"/>
      <c r="B146" s="242"/>
      <c r="C146" s="235" t="s">
        <v>217</v>
      </c>
      <c r="D146" s="195" t="s">
        <v>210</v>
      </c>
      <c r="E146" s="229" t="s">
        <v>3</v>
      </c>
      <c r="F146" s="230" t="s">
        <v>274</v>
      </c>
      <c r="G146" s="231" t="s">
        <v>306</v>
      </c>
      <c r="H146" s="237">
        <v>49511.05</v>
      </c>
      <c r="I146" s="237">
        <v>38876.240000000005</v>
      </c>
      <c r="J146" s="237">
        <v>61994</v>
      </c>
      <c r="K146" s="237">
        <v>68226.17</v>
      </c>
      <c r="L146" s="237">
        <v>79192.149999999994</v>
      </c>
      <c r="M146" s="205"/>
    </row>
    <row r="147" spans="1:13" s="4" customFormat="1" ht="30" customHeight="1" x14ac:dyDescent="0.3">
      <c r="A147" s="241"/>
      <c r="B147" s="249"/>
      <c r="C147" s="247">
        <v>9403</v>
      </c>
      <c r="D147" s="195" t="s">
        <v>1052</v>
      </c>
      <c r="E147" s="229" t="s">
        <v>3</v>
      </c>
      <c r="F147" s="230" t="s">
        <v>274</v>
      </c>
      <c r="G147" s="231" t="s">
        <v>306</v>
      </c>
      <c r="H147" s="237">
        <v>98697.64</v>
      </c>
      <c r="I147" s="237">
        <v>19458.770000000004</v>
      </c>
      <c r="J147" s="237">
        <v>32000</v>
      </c>
      <c r="K147" s="237">
        <v>0</v>
      </c>
      <c r="L147" s="237">
        <v>0</v>
      </c>
      <c r="M147" s="205"/>
    </row>
    <row r="148" spans="1:13" s="4" customFormat="1" ht="30" customHeight="1" x14ac:dyDescent="0.3">
      <c r="A148" s="241"/>
      <c r="B148" s="242"/>
      <c r="C148" s="235">
        <v>9308</v>
      </c>
      <c r="D148" s="195" t="s">
        <v>214</v>
      </c>
      <c r="E148" s="229" t="s">
        <v>5</v>
      </c>
      <c r="F148" s="230" t="s">
        <v>274</v>
      </c>
      <c r="G148" s="231" t="s">
        <v>314</v>
      </c>
      <c r="H148" s="237">
        <v>200000</v>
      </c>
      <c r="I148" s="237">
        <v>168658</v>
      </c>
      <c r="J148" s="237">
        <v>161432</v>
      </c>
      <c r="K148" s="237">
        <v>161908.67000000001</v>
      </c>
      <c r="L148" s="237">
        <v>175007.52</v>
      </c>
      <c r="M148" s="205"/>
    </row>
    <row r="149" spans="1:13" s="4" customFormat="1" ht="30" customHeight="1" x14ac:dyDescent="0.3">
      <c r="A149" s="241"/>
      <c r="B149" s="244"/>
      <c r="C149" s="235">
        <v>9313</v>
      </c>
      <c r="D149" s="195" t="s">
        <v>215</v>
      </c>
      <c r="E149" s="229" t="s">
        <v>2</v>
      </c>
      <c r="F149" s="230" t="s">
        <v>274</v>
      </c>
      <c r="G149" s="231" t="s">
        <v>309</v>
      </c>
      <c r="H149" s="237">
        <v>350000</v>
      </c>
      <c r="I149" s="237">
        <v>0</v>
      </c>
      <c r="J149" s="237">
        <v>0</v>
      </c>
      <c r="K149" s="237">
        <v>0</v>
      </c>
      <c r="L149" s="237">
        <v>0</v>
      </c>
      <c r="M149" s="205"/>
    </row>
    <row r="150" spans="1:13" s="4" customFormat="1" ht="30" customHeight="1" x14ac:dyDescent="0.3">
      <c r="A150" s="241"/>
      <c r="B150" s="242"/>
      <c r="C150" s="235" t="s">
        <v>216</v>
      </c>
      <c r="D150" s="195" t="s">
        <v>218</v>
      </c>
      <c r="E150" s="229" t="s">
        <v>3</v>
      </c>
      <c r="F150" s="230" t="s">
        <v>274</v>
      </c>
      <c r="G150" s="231" t="s">
        <v>307</v>
      </c>
      <c r="H150" s="237">
        <v>66801.780000000013</v>
      </c>
      <c r="I150" s="237">
        <v>229353.43</v>
      </c>
      <c r="J150" s="237">
        <v>139920.31</v>
      </c>
      <c r="K150" s="237">
        <v>140480.79</v>
      </c>
      <c r="L150" s="237">
        <v>155891.19</v>
      </c>
      <c r="M150" s="205"/>
    </row>
    <row r="151" spans="1:13" s="4" customFormat="1" ht="30" customHeight="1" x14ac:dyDescent="0.3">
      <c r="A151" s="241"/>
      <c r="B151" s="242"/>
      <c r="C151" s="233">
        <v>9304</v>
      </c>
      <c r="D151" s="195" t="s">
        <v>219</v>
      </c>
      <c r="E151" s="229" t="s">
        <v>3</v>
      </c>
      <c r="F151" s="230" t="s">
        <v>999</v>
      </c>
      <c r="G151" s="231" t="s">
        <v>307</v>
      </c>
      <c r="H151" s="237">
        <v>292887.8</v>
      </c>
      <c r="I151" s="237">
        <v>321191.94</v>
      </c>
      <c r="J151" s="237">
        <v>92305.05</v>
      </c>
      <c r="K151" s="237">
        <v>16240.84</v>
      </c>
      <c r="L151" s="237">
        <v>0</v>
      </c>
      <c r="M151" s="205"/>
    </row>
    <row r="152" spans="1:13" s="4" customFormat="1" ht="30" customHeight="1" x14ac:dyDescent="0.3">
      <c r="A152" s="241"/>
      <c r="B152" s="242"/>
      <c r="C152" s="235">
        <v>9305</v>
      </c>
      <c r="D152" s="195" t="s">
        <v>220</v>
      </c>
      <c r="E152" s="229" t="s">
        <v>3</v>
      </c>
      <c r="F152" s="230" t="s">
        <v>1000</v>
      </c>
      <c r="G152" s="231" t="s">
        <v>307</v>
      </c>
      <c r="H152" s="237">
        <v>29373</v>
      </c>
      <c r="I152" s="237">
        <v>0</v>
      </c>
      <c r="J152" s="237">
        <v>0</v>
      </c>
      <c r="K152" s="237">
        <v>0</v>
      </c>
      <c r="L152" s="237">
        <v>0</v>
      </c>
      <c r="M152" s="205"/>
    </row>
    <row r="153" spans="1:13" s="4" customFormat="1" ht="30" customHeight="1" x14ac:dyDescent="0.3">
      <c r="A153" s="241"/>
      <c r="B153" s="242"/>
      <c r="C153" s="235">
        <v>9306</v>
      </c>
      <c r="D153" s="195" t="s">
        <v>221</v>
      </c>
      <c r="E153" s="229" t="s">
        <v>3</v>
      </c>
      <c r="F153" s="230" t="s">
        <v>1158</v>
      </c>
      <c r="G153" s="231" t="s">
        <v>307</v>
      </c>
      <c r="H153" s="237">
        <v>17156</v>
      </c>
      <c r="I153" s="237">
        <v>0</v>
      </c>
      <c r="J153" s="237">
        <v>0</v>
      </c>
      <c r="K153" s="237">
        <v>0</v>
      </c>
      <c r="L153" s="237">
        <v>0</v>
      </c>
      <c r="M153" s="205"/>
    </row>
    <row r="154" spans="1:13" s="4" customFormat="1" ht="30" customHeight="1" x14ac:dyDescent="0.3">
      <c r="A154" s="241"/>
      <c r="B154" s="242"/>
      <c r="C154" s="233">
        <v>9248</v>
      </c>
      <c r="D154" s="195" t="s">
        <v>223</v>
      </c>
      <c r="E154" s="229" t="s">
        <v>2</v>
      </c>
      <c r="F154" s="230" t="s">
        <v>1160</v>
      </c>
      <c r="G154" s="231" t="s">
        <v>308</v>
      </c>
      <c r="H154" s="237">
        <v>60841</v>
      </c>
      <c r="I154" s="237">
        <v>0</v>
      </c>
      <c r="J154" s="237">
        <v>0</v>
      </c>
      <c r="K154" s="237">
        <v>0</v>
      </c>
      <c r="L154" s="237">
        <v>0</v>
      </c>
      <c r="M154" s="205"/>
    </row>
    <row r="155" spans="1:13" s="4" customFormat="1" ht="30" customHeight="1" x14ac:dyDescent="0.3">
      <c r="A155" s="241"/>
      <c r="B155" s="242"/>
      <c r="C155" s="233">
        <v>9250</v>
      </c>
      <c r="D155" s="195" t="s">
        <v>224</v>
      </c>
      <c r="E155" s="229" t="s">
        <v>2</v>
      </c>
      <c r="F155" s="230" t="s">
        <v>1027</v>
      </c>
      <c r="G155" s="231" t="s">
        <v>308</v>
      </c>
      <c r="H155" s="237">
        <v>260466</v>
      </c>
      <c r="I155" s="237">
        <v>0</v>
      </c>
      <c r="J155" s="237">
        <v>0</v>
      </c>
      <c r="K155" s="237">
        <v>0</v>
      </c>
      <c r="L155" s="237">
        <v>0</v>
      </c>
      <c r="M155" s="205"/>
    </row>
    <row r="156" spans="1:13" s="4" customFormat="1" ht="30" customHeight="1" x14ac:dyDescent="0.3">
      <c r="A156" s="241"/>
      <c r="B156" s="242"/>
      <c r="C156" s="233">
        <v>9253</v>
      </c>
      <c r="D156" s="195" t="s">
        <v>225</v>
      </c>
      <c r="E156" s="229" t="s">
        <v>2</v>
      </c>
      <c r="F156" s="230" t="s">
        <v>1161</v>
      </c>
      <c r="G156" s="231" t="s">
        <v>305</v>
      </c>
      <c r="H156" s="237">
        <v>353206</v>
      </c>
      <c r="I156" s="237">
        <v>400000</v>
      </c>
      <c r="J156" s="237">
        <v>200000</v>
      </c>
      <c r="K156" s="237">
        <v>0</v>
      </c>
      <c r="L156" s="237">
        <v>0</v>
      </c>
      <c r="M156" s="205"/>
    </row>
    <row r="157" spans="1:13" s="4" customFormat="1" ht="30" customHeight="1" x14ac:dyDescent="0.3">
      <c r="A157" s="241"/>
      <c r="B157" s="242"/>
      <c r="C157" s="233">
        <v>9255</v>
      </c>
      <c r="D157" s="195" t="s">
        <v>226</v>
      </c>
      <c r="E157" s="229" t="s">
        <v>2</v>
      </c>
      <c r="F157" s="230" t="s">
        <v>122</v>
      </c>
      <c r="G157" s="231" t="s">
        <v>308</v>
      </c>
      <c r="H157" s="237">
        <v>135043</v>
      </c>
      <c r="I157" s="237">
        <v>200000</v>
      </c>
      <c r="J157" s="237">
        <v>0</v>
      </c>
      <c r="K157" s="237">
        <v>0</v>
      </c>
      <c r="L157" s="237">
        <v>0</v>
      </c>
      <c r="M157" s="205"/>
    </row>
    <row r="158" spans="1:13" s="4" customFormat="1" ht="30" customHeight="1" x14ac:dyDescent="0.3">
      <c r="A158" s="241"/>
      <c r="B158" s="242"/>
      <c r="C158" s="233">
        <v>9256</v>
      </c>
      <c r="D158" s="195" t="s">
        <v>227</v>
      </c>
      <c r="E158" s="229" t="s">
        <v>2</v>
      </c>
      <c r="F158" s="230" t="s">
        <v>35</v>
      </c>
      <c r="G158" s="231" t="s">
        <v>308</v>
      </c>
      <c r="H158" s="237">
        <v>200000</v>
      </c>
      <c r="I158" s="237">
        <v>85149</v>
      </c>
      <c r="J158" s="237">
        <v>0</v>
      </c>
      <c r="K158" s="237">
        <v>0</v>
      </c>
      <c r="L158" s="237">
        <v>0</v>
      </c>
      <c r="M158" s="205"/>
    </row>
    <row r="159" spans="1:13" s="4" customFormat="1" ht="30" customHeight="1" x14ac:dyDescent="0.3">
      <c r="A159" s="241"/>
      <c r="B159" s="242"/>
      <c r="C159" s="233">
        <v>9257</v>
      </c>
      <c r="D159" s="195" t="s">
        <v>228</v>
      </c>
      <c r="E159" s="229" t="s">
        <v>2</v>
      </c>
      <c r="F159" s="230" t="s">
        <v>12</v>
      </c>
      <c r="G159" s="231" t="s">
        <v>308</v>
      </c>
      <c r="H159" s="237">
        <v>159476</v>
      </c>
      <c r="I159" s="237">
        <v>200000</v>
      </c>
      <c r="J159" s="237">
        <v>0</v>
      </c>
      <c r="K159" s="237">
        <v>0</v>
      </c>
      <c r="L159" s="237">
        <v>0</v>
      </c>
      <c r="M159" s="205"/>
    </row>
    <row r="160" spans="1:13" s="4" customFormat="1" ht="30" customHeight="1" x14ac:dyDescent="0.3">
      <c r="A160" s="241"/>
      <c r="B160" s="242"/>
      <c r="C160" s="233">
        <v>9258</v>
      </c>
      <c r="D160" s="195" t="s">
        <v>229</v>
      </c>
      <c r="E160" s="229" t="s">
        <v>2</v>
      </c>
      <c r="F160" s="230" t="s">
        <v>50</v>
      </c>
      <c r="G160" s="231" t="s">
        <v>308</v>
      </c>
      <c r="H160" s="237">
        <v>65004</v>
      </c>
      <c r="I160" s="237">
        <v>0</v>
      </c>
      <c r="J160" s="237">
        <v>0</v>
      </c>
      <c r="K160" s="237">
        <v>0</v>
      </c>
      <c r="L160" s="237">
        <v>0</v>
      </c>
      <c r="M160" s="205"/>
    </row>
    <row r="161" spans="1:13" s="4" customFormat="1" ht="30" customHeight="1" x14ac:dyDescent="0.3">
      <c r="A161" s="241"/>
      <c r="B161" s="242"/>
      <c r="C161" s="233">
        <v>9259</v>
      </c>
      <c r="D161" s="195" t="s">
        <v>230</v>
      </c>
      <c r="E161" s="229" t="s">
        <v>2</v>
      </c>
      <c r="F161" s="230" t="s">
        <v>35</v>
      </c>
      <c r="G161" s="231" t="s">
        <v>305</v>
      </c>
      <c r="H161" s="237">
        <v>23509</v>
      </c>
      <c r="I161" s="237">
        <v>320000</v>
      </c>
      <c r="J161" s="237">
        <v>300000</v>
      </c>
      <c r="K161" s="237">
        <v>0</v>
      </c>
      <c r="L161" s="237">
        <v>0</v>
      </c>
      <c r="M161" s="205"/>
    </row>
    <row r="162" spans="1:13" s="4" customFormat="1" ht="30" customHeight="1" x14ac:dyDescent="0.3">
      <c r="A162" s="241"/>
      <c r="B162" s="242"/>
      <c r="C162" s="233" t="s">
        <v>231</v>
      </c>
      <c r="D162" s="195" t="s">
        <v>1206</v>
      </c>
      <c r="E162" s="229" t="s">
        <v>205</v>
      </c>
      <c r="F162" s="230" t="s">
        <v>54</v>
      </c>
      <c r="G162" s="231" t="s">
        <v>305</v>
      </c>
      <c r="H162" s="237">
        <v>55000</v>
      </c>
      <c r="I162" s="237">
        <v>0</v>
      </c>
      <c r="J162" s="237">
        <v>0</v>
      </c>
      <c r="K162" s="237">
        <v>0</v>
      </c>
      <c r="L162" s="237">
        <v>0</v>
      </c>
      <c r="M162" s="205"/>
    </row>
    <row r="163" spans="1:13" s="4" customFormat="1" ht="30" customHeight="1" x14ac:dyDescent="0.3">
      <c r="A163" s="241"/>
      <c r="B163" s="242"/>
      <c r="C163" s="233" t="s">
        <v>232</v>
      </c>
      <c r="D163" s="195" t="s">
        <v>244</v>
      </c>
      <c r="E163" s="229" t="s">
        <v>205</v>
      </c>
      <c r="F163" s="230" t="s">
        <v>123</v>
      </c>
      <c r="G163" s="231" t="s">
        <v>305</v>
      </c>
      <c r="H163" s="237">
        <v>0</v>
      </c>
      <c r="I163" s="237">
        <v>25000</v>
      </c>
      <c r="J163" s="237">
        <v>25000</v>
      </c>
      <c r="K163" s="237">
        <v>0</v>
      </c>
      <c r="L163" s="237">
        <v>0</v>
      </c>
      <c r="M163" s="205"/>
    </row>
    <row r="164" spans="1:13" s="4" customFormat="1" ht="30" customHeight="1" x14ac:dyDescent="0.3">
      <c r="A164" s="241"/>
      <c r="B164" s="242"/>
      <c r="C164" s="233" t="s">
        <v>233</v>
      </c>
      <c r="D164" s="197" t="s">
        <v>279</v>
      </c>
      <c r="E164" s="229" t="s">
        <v>2</v>
      </c>
      <c r="F164" s="230" t="s">
        <v>40</v>
      </c>
      <c r="G164" s="231" t="s">
        <v>306</v>
      </c>
      <c r="H164" s="237">
        <v>0</v>
      </c>
      <c r="I164" s="237">
        <v>52840</v>
      </c>
      <c r="J164" s="237">
        <v>130000</v>
      </c>
      <c r="K164" s="237">
        <v>0</v>
      </c>
      <c r="L164" s="237">
        <v>0</v>
      </c>
      <c r="M164" s="205"/>
    </row>
    <row r="165" spans="1:13" s="4" customFormat="1" ht="30" customHeight="1" x14ac:dyDescent="0.3">
      <c r="A165" s="241"/>
      <c r="B165" s="242"/>
      <c r="C165" s="233" t="s">
        <v>234</v>
      </c>
      <c r="D165" s="195" t="s">
        <v>245</v>
      </c>
      <c r="E165" s="229" t="s">
        <v>2</v>
      </c>
      <c r="F165" s="230" t="s">
        <v>71</v>
      </c>
      <c r="G165" s="231" t="s">
        <v>308</v>
      </c>
      <c r="H165" s="237">
        <v>224615</v>
      </c>
      <c r="I165" s="237">
        <v>0</v>
      </c>
      <c r="J165" s="237">
        <v>0</v>
      </c>
      <c r="K165" s="237">
        <v>0</v>
      </c>
      <c r="L165" s="237">
        <v>0</v>
      </c>
      <c r="M165" s="205"/>
    </row>
    <row r="166" spans="1:13" s="4" customFormat="1" ht="30" customHeight="1" x14ac:dyDescent="0.3">
      <c r="A166" s="241"/>
      <c r="B166" s="242"/>
      <c r="C166" s="233" t="s">
        <v>235</v>
      </c>
      <c r="D166" s="195" t="s">
        <v>246</v>
      </c>
      <c r="E166" s="229" t="s">
        <v>2</v>
      </c>
      <c r="F166" s="230" t="s">
        <v>18</v>
      </c>
      <c r="G166" s="231" t="s">
        <v>308</v>
      </c>
      <c r="H166" s="237">
        <v>0</v>
      </c>
      <c r="I166" s="237">
        <v>0</v>
      </c>
      <c r="J166" s="237">
        <v>0</v>
      </c>
      <c r="K166" s="237">
        <v>317070</v>
      </c>
      <c r="L166" s="237">
        <v>0</v>
      </c>
      <c r="M166" s="205"/>
    </row>
    <row r="167" spans="1:13" s="4" customFormat="1" ht="30" customHeight="1" x14ac:dyDescent="0.3">
      <c r="A167" s="241"/>
      <c r="B167" s="242"/>
      <c r="C167" s="233" t="s">
        <v>236</v>
      </c>
      <c r="D167" s="195" t="s">
        <v>247</v>
      </c>
      <c r="E167" s="229" t="s">
        <v>2</v>
      </c>
      <c r="F167" s="230" t="s">
        <v>57</v>
      </c>
      <c r="G167" s="231" t="s">
        <v>308</v>
      </c>
      <c r="H167" s="237">
        <v>28235</v>
      </c>
      <c r="I167" s="237">
        <v>0</v>
      </c>
      <c r="J167" s="237">
        <v>0</v>
      </c>
      <c r="K167" s="237">
        <v>0</v>
      </c>
      <c r="L167" s="237">
        <v>0</v>
      </c>
      <c r="M167" s="205"/>
    </row>
    <row r="168" spans="1:13" s="4" customFormat="1" ht="30" customHeight="1" x14ac:dyDescent="0.3">
      <c r="A168" s="241"/>
      <c r="B168" s="242"/>
      <c r="C168" s="233" t="s">
        <v>237</v>
      </c>
      <c r="D168" s="195" t="s">
        <v>248</v>
      </c>
      <c r="E168" s="229" t="s">
        <v>2</v>
      </c>
      <c r="F168" s="230" t="s">
        <v>127</v>
      </c>
      <c r="G168" s="231" t="s">
        <v>306</v>
      </c>
      <c r="H168" s="237">
        <v>0</v>
      </c>
      <c r="I168" s="237">
        <v>0</v>
      </c>
      <c r="J168" s="237">
        <v>199421</v>
      </c>
      <c r="K168" s="237">
        <v>0</v>
      </c>
      <c r="L168" s="237">
        <v>0</v>
      </c>
      <c r="M168" s="205"/>
    </row>
    <row r="169" spans="1:13" s="4" customFormat="1" ht="30" customHeight="1" x14ac:dyDescent="0.3">
      <c r="A169" s="241"/>
      <c r="B169" s="242"/>
      <c r="C169" s="233" t="s">
        <v>281</v>
      </c>
      <c r="D169" s="197" t="s">
        <v>768</v>
      </c>
      <c r="E169" s="229" t="s">
        <v>2</v>
      </c>
      <c r="F169" s="230" t="s">
        <v>375</v>
      </c>
      <c r="G169" s="231" t="s">
        <v>305</v>
      </c>
      <c r="H169" s="237">
        <v>400147</v>
      </c>
      <c r="I169" s="237">
        <v>2000000</v>
      </c>
      <c r="J169" s="237">
        <v>1500000</v>
      </c>
      <c r="K169" s="237">
        <v>1000000</v>
      </c>
      <c r="L169" s="237">
        <v>1000000</v>
      </c>
      <c r="M169" s="205"/>
    </row>
    <row r="170" spans="1:13" s="4" customFormat="1" ht="30" customHeight="1" x14ac:dyDescent="0.3">
      <c r="A170" s="241"/>
      <c r="B170" s="242"/>
      <c r="C170" s="233" t="s">
        <v>238</v>
      </c>
      <c r="D170" s="195" t="s">
        <v>249</v>
      </c>
      <c r="E170" s="229" t="s">
        <v>2</v>
      </c>
      <c r="F170" s="230" t="s">
        <v>1028</v>
      </c>
      <c r="G170" s="231" t="s">
        <v>305</v>
      </c>
      <c r="H170" s="237">
        <v>36970</v>
      </c>
      <c r="I170" s="237">
        <v>0</v>
      </c>
      <c r="J170" s="237">
        <v>0</v>
      </c>
      <c r="K170" s="237">
        <v>0</v>
      </c>
      <c r="L170" s="237">
        <v>0</v>
      </c>
      <c r="M170" s="205"/>
    </row>
    <row r="171" spans="1:13" s="4" customFormat="1" ht="30" customHeight="1" x14ac:dyDescent="0.3">
      <c r="A171" s="241"/>
      <c r="B171" s="242"/>
      <c r="C171" s="233" t="s">
        <v>239</v>
      </c>
      <c r="D171" s="195" t="s">
        <v>250</v>
      </c>
      <c r="E171" s="229" t="s">
        <v>2</v>
      </c>
      <c r="F171" s="230" t="s">
        <v>139</v>
      </c>
      <c r="G171" s="231" t="s">
        <v>308</v>
      </c>
      <c r="H171" s="237">
        <v>65029</v>
      </c>
      <c r="I171" s="237">
        <v>0</v>
      </c>
      <c r="J171" s="237">
        <v>0</v>
      </c>
      <c r="K171" s="237">
        <v>0</v>
      </c>
      <c r="L171" s="237">
        <v>0</v>
      </c>
      <c r="M171" s="205"/>
    </row>
    <row r="172" spans="1:13" s="4" customFormat="1" ht="30" customHeight="1" x14ac:dyDescent="0.3">
      <c r="A172" s="241"/>
      <c r="B172" s="242"/>
      <c r="C172" s="233" t="s">
        <v>240</v>
      </c>
      <c r="D172" s="195" t="s">
        <v>251</v>
      </c>
      <c r="E172" s="229" t="s">
        <v>2</v>
      </c>
      <c r="F172" s="230" t="s">
        <v>1163</v>
      </c>
      <c r="G172" s="231" t="s">
        <v>308</v>
      </c>
      <c r="H172" s="237">
        <v>300000</v>
      </c>
      <c r="I172" s="237">
        <v>500000</v>
      </c>
      <c r="J172" s="237">
        <v>257339</v>
      </c>
      <c r="K172" s="237">
        <v>0</v>
      </c>
      <c r="L172" s="237">
        <v>0</v>
      </c>
      <c r="M172" s="205"/>
    </row>
    <row r="173" spans="1:13" s="4" customFormat="1" ht="30" customHeight="1" x14ac:dyDescent="0.3">
      <c r="A173" s="241"/>
      <c r="B173" s="242"/>
      <c r="C173" s="233" t="s">
        <v>241</v>
      </c>
      <c r="D173" s="195" t="s">
        <v>252</v>
      </c>
      <c r="E173" s="229" t="s">
        <v>2</v>
      </c>
      <c r="F173" s="230" t="s">
        <v>120</v>
      </c>
      <c r="G173" s="231" t="s">
        <v>305</v>
      </c>
      <c r="H173" s="237">
        <v>250000</v>
      </c>
      <c r="I173" s="237">
        <v>596837.46</v>
      </c>
      <c r="J173" s="237">
        <v>0</v>
      </c>
      <c r="K173" s="237">
        <v>0</v>
      </c>
      <c r="L173" s="237">
        <v>0</v>
      </c>
      <c r="M173" s="205"/>
    </row>
    <row r="174" spans="1:13" s="4" customFormat="1" ht="30" customHeight="1" x14ac:dyDescent="0.3">
      <c r="A174" s="241"/>
      <c r="B174" s="242"/>
      <c r="C174" s="233" t="s">
        <v>242</v>
      </c>
      <c r="D174" s="195" t="s">
        <v>253</v>
      </c>
      <c r="E174" s="229" t="s">
        <v>2</v>
      </c>
      <c r="F174" s="230" t="s">
        <v>18</v>
      </c>
      <c r="G174" s="231" t="s">
        <v>305</v>
      </c>
      <c r="H174" s="237">
        <v>10000</v>
      </c>
      <c r="I174" s="237">
        <v>346897</v>
      </c>
      <c r="J174" s="237">
        <v>500000</v>
      </c>
      <c r="K174" s="237">
        <v>0</v>
      </c>
      <c r="L174" s="237">
        <v>0</v>
      </c>
      <c r="M174" s="205"/>
    </row>
    <row r="175" spans="1:13" s="4" customFormat="1" ht="30" customHeight="1" x14ac:dyDescent="0.3">
      <c r="A175" s="241"/>
      <c r="B175" s="242"/>
      <c r="C175" s="233" t="s">
        <v>243</v>
      </c>
      <c r="D175" s="195" t="s">
        <v>254</v>
      </c>
      <c r="E175" s="229" t="s">
        <v>2</v>
      </c>
      <c r="F175" s="230" t="s">
        <v>1164</v>
      </c>
      <c r="G175" s="231" t="s">
        <v>308</v>
      </c>
      <c r="H175" s="237">
        <v>27727</v>
      </c>
      <c r="I175" s="237">
        <v>0</v>
      </c>
      <c r="J175" s="237">
        <v>0</v>
      </c>
      <c r="K175" s="237">
        <v>0</v>
      </c>
      <c r="L175" s="237">
        <v>0</v>
      </c>
      <c r="M175" s="205"/>
    </row>
    <row r="176" spans="1:13" s="4" customFormat="1" ht="30" customHeight="1" x14ac:dyDescent="0.3">
      <c r="A176" s="241"/>
      <c r="B176" s="242"/>
      <c r="C176" s="233">
        <v>9291</v>
      </c>
      <c r="D176" s="195" t="s">
        <v>256</v>
      </c>
      <c r="E176" s="229" t="s">
        <v>3</v>
      </c>
      <c r="F176" s="230" t="s">
        <v>1155</v>
      </c>
      <c r="G176" s="231" t="s">
        <v>307</v>
      </c>
      <c r="H176" s="237">
        <v>150000</v>
      </c>
      <c r="I176" s="237">
        <v>2000000</v>
      </c>
      <c r="J176" s="237">
        <v>4400000</v>
      </c>
      <c r="K176" s="237">
        <v>2836352</v>
      </c>
      <c r="L176" s="237">
        <v>2000000</v>
      </c>
      <c r="M176" s="205"/>
    </row>
    <row r="177" spans="1:13" s="4" customFormat="1" ht="30" customHeight="1" x14ac:dyDescent="0.3">
      <c r="A177" s="241"/>
      <c r="B177" s="242"/>
      <c r="C177" s="233">
        <v>9292</v>
      </c>
      <c r="D177" s="195" t="s">
        <v>1053</v>
      </c>
      <c r="E177" s="229" t="s">
        <v>3</v>
      </c>
      <c r="F177" s="230" t="s">
        <v>984</v>
      </c>
      <c r="G177" s="231" t="s">
        <v>307</v>
      </c>
      <c r="H177" s="237">
        <v>0</v>
      </c>
      <c r="I177" s="237">
        <v>100000</v>
      </c>
      <c r="J177" s="237">
        <v>300000</v>
      </c>
      <c r="K177" s="237">
        <v>484700</v>
      </c>
      <c r="L177" s="237">
        <v>0</v>
      </c>
      <c r="M177" s="205"/>
    </row>
    <row r="178" spans="1:13" s="4" customFormat="1" ht="30" customHeight="1" x14ac:dyDescent="0.3">
      <c r="A178" s="241"/>
      <c r="B178" s="242"/>
      <c r="C178" s="233">
        <v>9294</v>
      </c>
      <c r="D178" s="195" t="s">
        <v>257</v>
      </c>
      <c r="E178" s="229" t="s">
        <v>3</v>
      </c>
      <c r="F178" s="230" t="s">
        <v>982</v>
      </c>
      <c r="G178" s="231" t="s">
        <v>307</v>
      </c>
      <c r="H178" s="237">
        <v>0</v>
      </c>
      <c r="I178" s="237">
        <v>132331</v>
      </c>
      <c r="J178" s="237">
        <v>200000</v>
      </c>
      <c r="K178" s="237">
        <v>0</v>
      </c>
      <c r="L178" s="237">
        <v>0</v>
      </c>
      <c r="M178" s="205"/>
    </row>
    <row r="179" spans="1:13" s="4" customFormat="1" ht="30" customHeight="1" x14ac:dyDescent="0.3">
      <c r="A179" s="241"/>
      <c r="B179" s="242"/>
      <c r="C179" s="233">
        <v>9297</v>
      </c>
      <c r="D179" s="195" t="s">
        <v>258</v>
      </c>
      <c r="E179" s="229" t="s">
        <v>3</v>
      </c>
      <c r="F179" s="230" t="s">
        <v>976</v>
      </c>
      <c r="G179" s="231" t="s">
        <v>307</v>
      </c>
      <c r="H179" s="237">
        <v>10000</v>
      </c>
      <c r="I179" s="237">
        <v>53652</v>
      </c>
      <c r="J179" s="237">
        <v>100000</v>
      </c>
      <c r="K179" s="237">
        <v>0</v>
      </c>
      <c r="L179" s="237">
        <v>0</v>
      </c>
      <c r="M179" s="205"/>
    </row>
    <row r="180" spans="1:13" s="4" customFormat="1" ht="30" customHeight="1" x14ac:dyDescent="0.3">
      <c r="A180" s="241"/>
      <c r="B180" s="242"/>
      <c r="C180" s="233">
        <v>9261</v>
      </c>
      <c r="D180" s="195" t="s">
        <v>261</v>
      </c>
      <c r="E180" s="229" t="s">
        <v>5</v>
      </c>
      <c r="F180" s="230" t="s">
        <v>64</v>
      </c>
      <c r="G180" s="231" t="s">
        <v>314</v>
      </c>
      <c r="H180" s="237">
        <v>0</v>
      </c>
      <c r="I180" s="237">
        <v>4171.4799999999996</v>
      </c>
      <c r="J180" s="237">
        <v>0</v>
      </c>
      <c r="K180" s="237">
        <v>1500</v>
      </c>
      <c r="L180" s="237">
        <v>0</v>
      </c>
      <c r="M180" s="205"/>
    </row>
    <row r="181" spans="1:13" s="4" customFormat="1" ht="30" customHeight="1" x14ac:dyDescent="0.3">
      <c r="A181" s="241"/>
      <c r="B181" s="242"/>
      <c r="C181" s="233">
        <v>9264</v>
      </c>
      <c r="D181" s="195" t="s">
        <v>262</v>
      </c>
      <c r="E181" s="229" t="s">
        <v>5</v>
      </c>
      <c r="F181" s="230" t="s">
        <v>30</v>
      </c>
      <c r="G181" s="231" t="s">
        <v>314</v>
      </c>
      <c r="H181" s="237">
        <v>25331.26</v>
      </c>
      <c r="I181" s="237">
        <v>115402.39</v>
      </c>
      <c r="J181" s="237">
        <v>0</v>
      </c>
      <c r="K181" s="237">
        <v>18000</v>
      </c>
      <c r="L181" s="237">
        <v>5000</v>
      </c>
      <c r="M181" s="205"/>
    </row>
    <row r="182" spans="1:13" s="4" customFormat="1" ht="30" customHeight="1" x14ac:dyDescent="0.3">
      <c r="A182" s="241"/>
      <c r="B182" s="242"/>
      <c r="C182" s="233">
        <v>9265</v>
      </c>
      <c r="D182" s="195" t="s">
        <v>263</v>
      </c>
      <c r="E182" s="229" t="s">
        <v>5</v>
      </c>
      <c r="F182" s="230" t="s">
        <v>51</v>
      </c>
      <c r="G182" s="231" t="s">
        <v>314</v>
      </c>
      <c r="H182" s="237">
        <v>0</v>
      </c>
      <c r="I182" s="237">
        <v>74851.73</v>
      </c>
      <c r="J182" s="237">
        <v>100000</v>
      </c>
      <c r="K182" s="237">
        <v>23000</v>
      </c>
      <c r="L182" s="237">
        <v>7000</v>
      </c>
      <c r="M182" s="205"/>
    </row>
    <row r="183" spans="1:13" s="4" customFormat="1" ht="30" customHeight="1" x14ac:dyDescent="0.3">
      <c r="A183" s="241"/>
      <c r="B183" s="242"/>
      <c r="C183" s="233">
        <v>9266</v>
      </c>
      <c r="D183" s="195" t="s">
        <v>264</v>
      </c>
      <c r="E183" s="229" t="s">
        <v>5</v>
      </c>
      <c r="F183" s="230" t="s">
        <v>24</v>
      </c>
      <c r="G183" s="231" t="s">
        <v>314</v>
      </c>
      <c r="H183" s="237">
        <v>98282</v>
      </c>
      <c r="I183" s="237">
        <v>0</v>
      </c>
      <c r="J183" s="237">
        <v>0</v>
      </c>
      <c r="K183" s="237">
        <v>0</v>
      </c>
      <c r="L183" s="237">
        <v>0</v>
      </c>
      <c r="M183" s="205"/>
    </row>
    <row r="184" spans="1:13" s="4" customFormat="1" ht="30" customHeight="1" x14ac:dyDescent="0.3">
      <c r="A184" s="241"/>
      <c r="B184" s="242"/>
      <c r="C184" s="233">
        <v>9267</v>
      </c>
      <c r="D184" s="195" t="s">
        <v>265</v>
      </c>
      <c r="E184" s="229" t="s">
        <v>5</v>
      </c>
      <c r="F184" s="230" t="s">
        <v>112</v>
      </c>
      <c r="G184" s="231" t="s">
        <v>314</v>
      </c>
      <c r="H184" s="237">
        <v>0</v>
      </c>
      <c r="I184" s="237">
        <v>102624.20000000001</v>
      </c>
      <c r="J184" s="237">
        <v>218540.08</v>
      </c>
      <c r="K184" s="237">
        <v>23024.35</v>
      </c>
      <c r="L184" s="237">
        <v>10000</v>
      </c>
      <c r="M184" s="205"/>
    </row>
    <row r="185" spans="1:13" s="4" customFormat="1" ht="30" customHeight="1" x14ac:dyDescent="0.3">
      <c r="A185" s="241"/>
      <c r="B185" s="242"/>
      <c r="C185" s="233">
        <v>9268</v>
      </c>
      <c r="D185" s="195" t="s">
        <v>266</v>
      </c>
      <c r="E185" s="229" t="s">
        <v>5</v>
      </c>
      <c r="F185" s="230" t="s">
        <v>49</v>
      </c>
      <c r="G185" s="231" t="s">
        <v>315</v>
      </c>
      <c r="H185" s="237">
        <v>0</v>
      </c>
      <c r="I185" s="237">
        <v>0</v>
      </c>
      <c r="J185" s="237">
        <v>0</v>
      </c>
      <c r="K185" s="237">
        <v>1565.6</v>
      </c>
      <c r="L185" s="237">
        <v>0</v>
      </c>
      <c r="M185" s="205"/>
    </row>
    <row r="186" spans="1:13" s="4" customFormat="1" ht="30" customHeight="1" x14ac:dyDescent="0.3">
      <c r="A186" s="241"/>
      <c r="B186" s="242"/>
      <c r="C186" s="233">
        <v>9269</v>
      </c>
      <c r="D186" s="195" t="s">
        <v>267</v>
      </c>
      <c r="E186" s="229" t="s">
        <v>5</v>
      </c>
      <c r="F186" s="230" t="s">
        <v>16</v>
      </c>
      <c r="G186" s="231" t="s">
        <v>314</v>
      </c>
      <c r="H186" s="237">
        <v>50000</v>
      </c>
      <c r="I186" s="237">
        <v>250000</v>
      </c>
      <c r="J186" s="237">
        <v>150000</v>
      </c>
      <c r="K186" s="237">
        <v>0</v>
      </c>
      <c r="L186" s="237">
        <v>0</v>
      </c>
      <c r="M186" s="205"/>
    </row>
    <row r="187" spans="1:13" s="4" customFormat="1" ht="30" customHeight="1" x14ac:dyDescent="0.3">
      <c r="A187" s="241"/>
      <c r="B187" s="242"/>
      <c r="C187" s="233">
        <v>9270</v>
      </c>
      <c r="D187" s="195" t="s">
        <v>268</v>
      </c>
      <c r="E187" s="229" t="s">
        <v>5</v>
      </c>
      <c r="F187" s="230" t="s">
        <v>64</v>
      </c>
      <c r="G187" s="231" t="s">
        <v>315</v>
      </c>
      <c r="H187" s="237">
        <v>446061.31000000006</v>
      </c>
      <c r="I187" s="237">
        <v>0</v>
      </c>
      <c r="J187" s="237">
        <v>0</v>
      </c>
      <c r="K187" s="237">
        <v>40000</v>
      </c>
      <c r="L187" s="237">
        <v>40000</v>
      </c>
      <c r="M187" s="205"/>
    </row>
    <row r="188" spans="1:13" s="4" customFormat="1" ht="30" customHeight="1" x14ac:dyDescent="0.3">
      <c r="A188" s="241"/>
      <c r="B188" s="242"/>
      <c r="C188" s="233">
        <v>9271</v>
      </c>
      <c r="D188" s="195" t="s">
        <v>269</v>
      </c>
      <c r="E188" s="229" t="s">
        <v>5</v>
      </c>
      <c r="F188" s="230" t="s">
        <v>16</v>
      </c>
      <c r="G188" s="231" t="s">
        <v>314</v>
      </c>
      <c r="H188" s="237">
        <v>0</v>
      </c>
      <c r="I188" s="237">
        <v>160905.04999999999</v>
      </c>
      <c r="J188" s="237">
        <v>182627.68</v>
      </c>
      <c r="K188" s="237">
        <v>76581.5</v>
      </c>
      <c r="L188" s="237">
        <v>75000</v>
      </c>
      <c r="M188" s="205"/>
    </row>
    <row r="189" spans="1:13" s="4" customFormat="1" ht="30" customHeight="1" x14ac:dyDescent="0.3">
      <c r="A189" s="241"/>
      <c r="B189" s="242"/>
      <c r="C189" s="233">
        <v>9272</v>
      </c>
      <c r="D189" s="195" t="s">
        <v>270</v>
      </c>
      <c r="E189" s="229" t="s">
        <v>5</v>
      </c>
      <c r="F189" s="230" t="s">
        <v>23</v>
      </c>
      <c r="G189" s="231" t="s">
        <v>314</v>
      </c>
      <c r="H189" s="237">
        <v>3356.7800000000602</v>
      </c>
      <c r="I189" s="237">
        <v>219058.61</v>
      </c>
      <c r="J189" s="237">
        <v>550000.48</v>
      </c>
      <c r="K189" s="237">
        <v>85681.54</v>
      </c>
      <c r="L189" s="237">
        <v>41000</v>
      </c>
      <c r="M189" s="205"/>
    </row>
    <row r="190" spans="1:13" s="4" customFormat="1" ht="30" customHeight="1" x14ac:dyDescent="0.3">
      <c r="A190" s="241"/>
      <c r="B190" s="242"/>
      <c r="C190" s="233">
        <v>9274</v>
      </c>
      <c r="D190" s="195" t="s">
        <v>271</v>
      </c>
      <c r="E190" s="229" t="s">
        <v>5</v>
      </c>
      <c r="F190" s="230" t="s">
        <v>973</v>
      </c>
      <c r="G190" s="231" t="s">
        <v>315</v>
      </c>
      <c r="H190" s="237">
        <v>5471.5600000000604</v>
      </c>
      <c r="I190" s="237">
        <v>218926.21999999997</v>
      </c>
      <c r="J190" s="237">
        <v>595733.49</v>
      </c>
      <c r="K190" s="237">
        <v>147084.56</v>
      </c>
      <c r="L190" s="237">
        <v>108644.94</v>
      </c>
      <c r="M190" s="205"/>
    </row>
    <row r="191" spans="1:13" s="4" customFormat="1" ht="30" customHeight="1" x14ac:dyDescent="0.3">
      <c r="A191" s="241"/>
      <c r="B191" s="242"/>
      <c r="C191" s="233">
        <v>9293</v>
      </c>
      <c r="D191" s="195" t="s">
        <v>786</v>
      </c>
      <c r="E191" s="229" t="s">
        <v>5</v>
      </c>
      <c r="F191" s="230" t="s">
        <v>274</v>
      </c>
      <c r="G191" s="231" t="s">
        <v>314</v>
      </c>
      <c r="H191" s="237">
        <v>0</v>
      </c>
      <c r="I191" s="237">
        <v>51464.25</v>
      </c>
      <c r="J191" s="237">
        <v>17867.93</v>
      </c>
      <c r="K191" s="237">
        <v>4060.21</v>
      </c>
      <c r="L191" s="237">
        <v>0</v>
      </c>
      <c r="M191" s="205"/>
    </row>
    <row r="192" spans="1:13" s="4" customFormat="1" ht="30" customHeight="1" x14ac:dyDescent="0.3">
      <c r="A192" s="241"/>
      <c r="B192" s="242"/>
      <c r="C192" s="233" t="s">
        <v>401</v>
      </c>
      <c r="D192" s="195" t="s">
        <v>1054</v>
      </c>
      <c r="E192" s="229" t="s">
        <v>5</v>
      </c>
      <c r="F192" s="230" t="s">
        <v>33</v>
      </c>
      <c r="G192" s="231" t="s">
        <v>314</v>
      </c>
      <c r="H192" s="237">
        <v>24999.61</v>
      </c>
      <c r="I192" s="237">
        <v>64430.7</v>
      </c>
      <c r="J192" s="237">
        <v>0</v>
      </c>
      <c r="K192" s="237">
        <v>20000</v>
      </c>
      <c r="L192" s="237">
        <v>10000</v>
      </c>
      <c r="M192" s="205"/>
    </row>
    <row r="193" spans="1:13" s="4" customFormat="1" ht="30" customHeight="1" x14ac:dyDescent="0.3">
      <c r="A193" s="241"/>
      <c r="B193" s="242"/>
      <c r="C193" s="233" t="s">
        <v>259</v>
      </c>
      <c r="D193" s="195" t="s">
        <v>272</v>
      </c>
      <c r="E193" s="229" t="s">
        <v>5</v>
      </c>
      <c r="F193" s="230" t="s">
        <v>27</v>
      </c>
      <c r="G193" s="231" t="s">
        <v>315</v>
      </c>
      <c r="H193" s="237">
        <v>14804.130000000001</v>
      </c>
      <c r="I193" s="237">
        <v>0</v>
      </c>
      <c r="J193" s="237">
        <v>0</v>
      </c>
      <c r="K193" s="237">
        <v>5000</v>
      </c>
      <c r="L193" s="237">
        <v>0</v>
      </c>
      <c r="M193" s="205"/>
    </row>
    <row r="194" spans="1:13" s="4" customFormat="1" ht="30" customHeight="1" x14ac:dyDescent="0.3">
      <c r="A194" s="241"/>
      <c r="B194" s="242"/>
      <c r="C194" s="233" t="s">
        <v>260</v>
      </c>
      <c r="D194" s="195" t="s">
        <v>273</v>
      </c>
      <c r="E194" s="229" t="s">
        <v>5</v>
      </c>
      <c r="F194" s="230" t="s">
        <v>9</v>
      </c>
      <c r="G194" s="231" t="s">
        <v>315</v>
      </c>
      <c r="H194" s="237">
        <v>119894</v>
      </c>
      <c r="I194" s="237">
        <v>0</v>
      </c>
      <c r="J194" s="237">
        <v>0</v>
      </c>
      <c r="K194" s="237">
        <v>15000</v>
      </c>
      <c r="L194" s="237">
        <v>0</v>
      </c>
      <c r="M194" s="205"/>
    </row>
    <row r="195" spans="1:13" s="4" customFormat="1" ht="30" customHeight="1" x14ac:dyDescent="0.3">
      <c r="A195" s="241"/>
      <c r="B195" s="242"/>
      <c r="C195" s="247">
        <v>9315</v>
      </c>
      <c r="D195" s="196" t="s">
        <v>276</v>
      </c>
      <c r="E195" s="229" t="s">
        <v>5</v>
      </c>
      <c r="F195" s="230" t="s">
        <v>116</v>
      </c>
      <c r="G195" s="231" t="s">
        <v>315</v>
      </c>
      <c r="H195" s="237">
        <v>277170.60000000102</v>
      </c>
      <c r="I195" s="237">
        <v>658899.54</v>
      </c>
      <c r="J195" s="237">
        <v>994722.07</v>
      </c>
      <c r="K195" s="237">
        <v>1162909.02</v>
      </c>
      <c r="L195" s="237">
        <v>1141915.95</v>
      </c>
      <c r="M195" s="205"/>
    </row>
    <row r="196" spans="1:13" s="4" customFormat="1" ht="30" customHeight="1" x14ac:dyDescent="0.3">
      <c r="A196" s="241"/>
      <c r="B196" s="242"/>
      <c r="C196" s="250">
        <v>9318</v>
      </c>
      <c r="D196" s="196" t="s">
        <v>275</v>
      </c>
      <c r="E196" s="229" t="s">
        <v>205</v>
      </c>
      <c r="F196" s="230" t="s">
        <v>987</v>
      </c>
      <c r="G196" s="231" t="s">
        <v>310</v>
      </c>
      <c r="H196" s="237">
        <v>1192142</v>
      </c>
      <c r="I196" s="237">
        <v>0</v>
      </c>
      <c r="J196" s="237">
        <v>92641.390000000014</v>
      </c>
      <c r="K196" s="237">
        <v>350000</v>
      </c>
      <c r="L196" s="237">
        <v>0</v>
      </c>
      <c r="M196" s="205"/>
    </row>
    <row r="197" spans="1:13" ht="30" customHeight="1" x14ac:dyDescent="0.3">
      <c r="A197" s="241"/>
      <c r="B197" s="242"/>
      <c r="C197" s="247">
        <v>9319</v>
      </c>
      <c r="D197" s="196" t="s">
        <v>312</v>
      </c>
      <c r="E197" s="229" t="s">
        <v>3</v>
      </c>
      <c r="F197" s="230" t="s">
        <v>999</v>
      </c>
      <c r="G197" s="231" t="s">
        <v>310</v>
      </c>
      <c r="H197" s="237">
        <v>1601479</v>
      </c>
      <c r="I197" s="237">
        <v>6729074</v>
      </c>
      <c r="J197" s="237">
        <v>8156935.9100000001</v>
      </c>
      <c r="K197" s="237">
        <v>13900000</v>
      </c>
      <c r="L197" s="237">
        <v>4400000</v>
      </c>
      <c r="M197" s="205"/>
    </row>
    <row r="198" spans="1:13" s="4" customFormat="1" ht="30" customHeight="1" x14ac:dyDescent="0.3">
      <c r="A198" s="241"/>
      <c r="B198" s="242"/>
      <c r="C198" s="247">
        <v>9285</v>
      </c>
      <c r="D198" s="195" t="s">
        <v>1055</v>
      </c>
      <c r="E198" s="229" t="s">
        <v>3</v>
      </c>
      <c r="F198" s="230" t="s">
        <v>274</v>
      </c>
      <c r="G198" s="231" t="s">
        <v>307</v>
      </c>
      <c r="H198" s="237">
        <v>600000</v>
      </c>
      <c r="I198" s="237">
        <v>264860.00800000003</v>
      </c>
      <c r="J198" s="237">
        <v>190000</v>
      </c>
      <c r="K198" s="237">
        <v>190000</v>
      </c>
      <c r="L198" s="237">
        <v>190000</v>
      </c>
      <c r="M198" s="205"/>
    </row>
    <row r="199" spans="1:13" s="4" customFormat="1" ht="30" customHeight="1" x14ac:dyDescent="0.3">
      <c r="A199" s="241"/>
      <c r="B199" s="242"/>
      <c r="C199" s="247">
        <v>9286</v>
      </c>
      <c r="D199" s="195" t="s">
        <v>1056</v>
      </c>
      <c r="E199" s="229" t="s">
        <v>3</v>
      </c>
      <c r="F199" s="230" t="s">
        <v>274</v>
      </c>
      <c r="G199" s="231" t="s">
        <v>307</v>
      </c>
      <c r="H199" s="237">
        <v>56820</v>
      </c>
      <c r="I199" s="237">
        <v>47620.991999999998</v>
      </c>
      <c r="J199" s="237">
        <v>57388.18</v>
      </c>
      <c r="K199" s="237">
        <v>57638.74</v>
      </c>
      <c r="L199" s="237">
        <v>62261.86</v>
      </c>
      <c r="M199" s="205"/>
    </row>
    <row r="200" spans="1:13" s="4" customFormat="1" ht="30" customHeight="1" x14ac:dyDescent="0.3">
      <c r="A200" s="241"/>
      <c r="B200" s="242"/>
      <c r="C200" s="247">
        <v>9287</v>
      </c>
      <c r="D200" s="195" t="s">
        <v>1057</v>
      </c>
      <c r="E200" s="229" t="s">
        <v>3</v>
      </c>
      <c r="F200" s="230" t="s">
        <v>274</v>
      </c>
      <c r="G200" s="231" t="s">
        <v>307</v>
      </c>
      <c r="H200" s="237">
        <v>123111</v>
      </c>
      <c r="I200" s="237">
        <v>103178.808</v>
      </c>
      <c r="J200" s="237">
        <v>98448.2</v>
      </c>
      <c r="K200" s="237">
        <v>93812.51</v>
      </c>
      <c r="L200" s="237">
        <v>103829.28</v>
      </c>
      <c r="M200" s="205"/>
    </row>
    <row r="201" spans="1:13" s="4" customFormat="1" ht="30" customHeight="1" x14ac:dyDescent="0.3">
      <c r="A201" s="241"/>
      <c r="B201" s="242"/>
      <c r="C201" s="247">
        <v>9288</v>
      </c>
      <c r="D201" s="195" t="s">
        <v>1058</v>
      </c>
      <c r="E201" s="229" t="s">
        <v>3</v>
      </c>
      <c r="F201" s="230" t="s">
        <v>274</v>
      </c>
      <c r="G201" s="231" t="s">
        <v>307</v>
      </c>
      <c r="H201" s="237">
        <v>145903</v>
      </c>
      <c r="I201" s="237">
        <v>22357.976000000002</v>
      </c>
      <c r="J201" s="237">
        <v>0</v>
      </c>
      <c r="K201" s="237">
        <v>0</v>
      </c>
      <c r="L201" s="237">
        <v>0</v>
      </c>
      <c r="M201" s="205"/>
    </row>
    <row r="202" spans="1:13" s="4" customFormat="1" ht="30" customHeight="1" x14ac:dyDescent="0.3">
      <c r="A202" s="241"/>
      <c r="B202" s="242"/>
      <c r="C202" s="233" t="s">
        <v>282</v>
      </c>
      <c r="D202" s="195" t="s">
        <v>283</v>
      </c>
      <c r="E202" s="229" t="s">
        <v>2</v>
      </c>
      <c r="F202" s="230" t="s">
        <v>32</v>
      </c>
      <c r="G202" s="231" t="s">
        <v>308</v>
      </c>
      <c r="H202" s="237">
        <v>137204</v>
      </c>
      <c r="I202" s="237">
        <v>300000</v>
      </c>
      <c r="J202" s="237">
        <v>100000</v>
      </c>
      <c r="K202" s="237">
        <v>0</v>
      </c>
      <c r="L202" s="237">
        <v>0</v>
      </c>
      <c r="M202" s="205"/>
    </row>
    <row r="203" spans="1:13" s="4" customFormat="1" ht="30" customHeight="1" x14ac:dyDescent="0.3">
      <c r="A203" s="241"/>
      <c r="B203" s="242"/>
      <c r="C203" s="233" t="s">
        <v>311</v>
      </c>
      <c r="D203" s="197" t="s">
        <v>766</v>
      </c>
      <c r="E203" s="229" t="s">
        <v>5</v>
      </c>
      <c r="F203" s="230" t="s">
        <v>274</v>
      </c>
      <c r="G203" s="231" t="s">
        <v>315</v>
      </c>
      <c r="H203" s="237">
        <v>700000</v>
      </c>
      <c r="I203" s="237">
        <v>493288</v>
      </c>
      <c r="J203" s="237">
        <v>457161</v>
      </c>
      <c r="K203" s="237">
        <v>459543.34</v>
      </c>
      <c r="L203" s="237">
        <v>525037.57999999996</v>
      </c>
      <c r="M203" s="205"/>
    </row>
    <row r="204" spans="1:13" s="4" customFormat="1" ht="30" customHeight="1" x14ac:dyDescent="0.3">
      <c r="A204" s="241"/>
      <c r="B204" s="242"/>
      <c r="C204" s="247">
        <v>9341</v>
      </c>
      <c r="D204" s="195" t="s">
        <v>284</v>
      </c>
      <c r="E204" s="229" t="s">
        <v>3</v>
      </c>
      <c r="F204" s="230" t="s">
        <v>1000</v>
      </c>
      <c r="G204" s="231" t="s">
        <v>307</v>
      </c>
      <c r="H204" s="237">
        <v>29264.21</v>
      </c>
      <c r="I204" s="237">
        <v>5318.0900000000038</v>
      </c>
      <c r="J204" s="237">
        <v>19000</v>
      </c>
      <c r="K204" s="237">
        <v>0</v>
      </c>
      <c r="L204" s="237">
        <v>0</v>
      </c>
      <c r="M204" s="205"/>
    </row>
    <row r="205" spans="1:13" s="4" customFormat="1" ht="30" customHeight="1" x14ac:dyDescent="0.3">
      <c r="A205" s="241"/>
      <c r="B205" s="242"/>
      <c r="C205" s="247">
        <v>9342</v>
      </c>
      <c r="D205" s="196" t="s">
        <v>285</v>
      </c>
      <c r="E205" s="229" t="s">
        <v>3</v>
      </c>
      <c r="F205" s="230" t="s">
        <v>1158</v>
      </c>
      <c r="G205" s="231" t="s">
        <v>307</v>
      </c>
      <c r="H205" s="237">
        <v>67537.84</v>
      </c>
      <c r="I205" s="237">
        <v>40026.78</v>
      </c>
      <c r="J205" s="237">
        <v>36000</v>
      </c>
      <c r="K205" s="237">
        <v>0</v>
      </c>
      <c r="L205" s="237">
        <v>0</v>
      </c>
      <c r="M205" s="205"/>
    </row>
    <row r="206" spans="1:13" s="4" customFormat="1" ht="30" customHeight="1" x14ac:dyDescent="0.3">
      <c r="A206" s="241"/>
      <c r="B206" s="242"/>
      <c r="C206" s="247">
        <v>9343</v>
      </c>
      <c r="D206" s="196" t="s">
        <v>286</v>
      </c>
      <c r="E206" s="229" t="s">
        <v>3</v>
      </c>
      <c r="F206" s="230" t="s">
        <v>1155</v>
      </c>
      <c r="G206" s="231" t="s">
        <v>307</v>
      </c>
      <c r="H206" s="237">
        <v>0</v>
      </c>
      <c r="I206" s="237">
        <v>150000</v>
      </c>
      <c r="J206" s="237">
        <v>50000</v>
      </c>
      <c r="K206" s="237">
        <v>0</v>
      </c>
      <c r="L206" s="237">
        <v>0</v>
      </c>
      <c r="M206" s="205"/>
    </row>
    <row r="207" spans="1:13" s="4" customFormat="1" ht="30" customHeight="1" x14ac:dyDescent="0.3">
      <c r="A207" s="241"/>
      <c r="B207" s="242"/>
      <c r="C207" s="247">
        <v>9344</v>
      </c>
      <c r="D207" s="196" t="s">
        <v>287</v>
      </c>
      <c r="E207" s="229" t="s">
        <v>3</v>
      </c>
      <c r="F207" s="230" t="s">
        <v>1154</v>
      </c>
      <c r="G207" s="231" t="s">
        <v>307</v>
      </c>
      <c r="H207" s="237">
        <v>182460.56</v>
      </c>
      <c r="I207" s="237">
        <v>16672.64</v>
      </c>
      <c r="J207" s="237">
        <v>87000</v>
      </c>
      <c r="K207" s="237">
        <v>0</v>
      </c>
      <c r="L207" s="237">
        <v>0</v>
      </c>
      <c r="M207" s="205"/>
    </row>
    <row r="208" spans="1:13" s="4" customFormat="1" ht="30" customHeight="1" x14ac:dyDescent="0.3">
      <c r="A208" s="241"/>
      <c r="B208" s="242"/>
      <c r="C208" s="247">
        <v>9345</v>
      </c>
      <c r="D208" s="196" t="s">
        <v>288</v>
      </c>
      <c r="E208" s="229" t="s">
        <v>2</v>
      </c>
      <c r="F208" s="230" t="s">
        <v>274</v>
      </c>
      <c r="G208" s="231" t="s">
        <v>308</v>
      </c>
      <c r="H208" s="237">
        <v>50000</v>
      </c>
      <c r="I208" s="237">
        <v>330789.02</v>
      </c>
      <c r="J208" s="237">
        <v>42404.229999999996</v>
      </c>
      <c r="K208" s="237">
        <v>76119.569999999992</v>
      </c>
      <c r="L208" s="237">
        <v>0</v>
      </c>
      <c r="M208" s="205"/>
    </row>
    <row r="209" spans="1:13" s="4" customFormat="1" ht="30" customHeight="1" x14ac:dyDescent="0.3">
      <c r="A209" s="241"/>
      <c r="B209" s="249"/>
      <c r="C209" s="247">
        <v>9404</v>
      </c>
      <c r="D209" s="182" t="s">
        <v>1059</v>
      </c>
      <c r="E209" s="229" t="s">
        <v>205</v>
      </c>
      <c r="F209" s="230" t="s">
        <v>274</v>
      </c>
      <c r="G209" s="231" t="s">
        <v>306</v>
      </c>
      <c r="H209" s="237">
        <v>0</v>
      </c>
      <c r="I209" s="237">
        <v>24525.13</v>
      </c>
      <c r="J209" s="237">
        <v>0</v>
      </c>
      <c r="K209" s="237">
        <v>0</v>
      </c>
      <c r="L209" s="237">
        <v>0</v>
      </c>
      <c r="M209" s="205"/>
    </row>
    <row r="210" spans="1:13" s="4" customFormat="1" ht="30" customHeight="1" x14ac:dyDescent="0.3">
      <c r="A210" s="241"/>
      <c r="B210" s="242"/>
      <c r="C210" s="247">
        <v>9350</v>
      </c>
      <c r="D210" s="196" t="s">
        <v>1227</v>
      </c>
      <c r="E210" s="229" t="s">
        <v>2</v>
      </c>
      <c r="F210" s="230" t="s">
        <v>274</v>
      </c>
      <c r="G210" s="231" t="s">
        <v>308</v>
      </c>
      <c r="H210" s="237">
        <v>0</v>
      </c>
      <c r="I210" s="237">
        <v>255448.86</v>
      </c>
      <c r="J210" s="237">
        <v>232325.36</v>
      </c>
      <c r="K210" s="237">
        <v>199048.08</v>
      </c>
      <c r="L210" s="237">
        <v>200589.12</v>
      </c>
      <c r="M210" s="205"/>
    </row>
    <row r="211" spans="1:13" s="4" customFormat="1" ht="30" customHeight="1" x14ac:dyDescent="0.3">
      <c r="A211" s="241"/>
      <c r="B211" s="242"/>
      <c r="C211" s="247">
        <v>9351</v>
      </c>
      <c r="D211" s="196" t="s">
        <v>795</v>
      </c>
      <c r="E211" s="229" t="s">
        <v>2</v>
      </c>
      <c r="F211" s="230" t="s">
        <v>274</v>
      </c>
      <c r="G211" s="231" t="s">
        <v>307</v>
      </c>
      <c r="H211" s="237">
        <v>300000</v>
      </c>
      <c r="I211" s="237">
        <v>0</v>
      </c>
      <c r="J211" s="237">
        <v>200000</v>
      </c>
      <c r="K211" s="237">
        <v>200000</v>
      </c>
      <c r="L211" s="237">
        <v>150000</v>
      </c>
      <c r="M211" s="205"/>
    </row>
    <row r="212" spans="1:13" s="4" customFormat="1" ht="30" customHeight="1" x14ac:dyDescent="0.3">
      <c r="A212" s="241"/>
      <c r="B212" s="242"/>
      <c r="C212" s="247">
        <v>9352</v>
      </c>
      <c r="D212" s="196" t="s">
        <v>1060</v>
      </c>
      <c r="E212" s="229" t="s">
        <v>2</v>
      </c>
      <c r="F212" s="230" t="s">
        <v>274</v>
      </c>
      <c r="G212" s="231" t="s">
        <v>309</v>
      </c>
      <c r="H212" s="237">
        <v>0</v>
      </c>
      <c r="I212" s="237">
        <v>369070.99</v>
      </c>
      <c r="J212" s="237">
        <v>218459.98</v>
      </c>
      <c r="K212" s="237">
        <v>408802.97</v>
      </c>
      <c r="L212" s="237">
        <v>1086828.07</v>
      </c>
      <c r="M212" s="205"/>
    </row>
    <row r="213" spans="1:13" s="4" customFormat="1" ht="30" customHeight="1" x14ac:dyDescent="0.3">
      <c r="A213" s="241"/>
      <c r="B213" s="249"/>
      <c r="C213" s="247">
        <v>9405</v>
      </c>
      <c r="D213" s="196" t="s">
        <v>1061</v>
      </c>
      <c r="E213" s="229" t="s">
        <v>3</v>
      </c>
      <c r="F213" s="230" t="s">
        <v>274</v>
      </c>
      <c r="G213" s="231" t="s">
        <v>307</v>
      </c>
      <c r="H213" s="237">
        <v>0</v>
      </c>
      <c r="I213" s="237">
        <v>133333.32999999999</v>
      </c>
      <c r="J213" s="237">
        <v>253333.33</v>
      </c>
      <c r="K213" s="237">
        <v>578000</v>
      </c>
      <c r="L213" s="237">
        <v>1014000</v>
      </c>
      <c r="M213" s="205"/>
    </row>
    <row r="214" spans="1:13" s="4" customFormat="1" ht="30" customHeight="1" x14ac:dyDescent="0.3">
      <c r="A214" s="241"/>
      <c r="B214" s="249"/>
      <c r="C214" s="247">
        <v>9406</v>
      </c>
      <c r="D214" s="182" t="s">
        <v>789</v>
      </c>
      <c r="E214" s="229" t="s">
        <v>3</v>
      </c>
      <c r="F214" s="230" t="s">
        <v>274</v>
      </c>
      <c r="G214" s="231" t="s">
        <v>306</v>
      </c>
      <c r="H214" s="237">
        <v>0</v>
      </c>
      <c r="I214" s="237">
        <v>0</v>
      </c>
      <c r="J214" s="237">
        <v>12198</v>
      </c>
      <c r="K214" s="237">
        <v>42702</v>
      </c>
      <c r="L214" s="237">
        <v>5100</v>
      </c>
      <c r="M214" s="205"/>
    </row>
    <row r="215" spans="1:13" s="4" customFormat="1" ht="30" customHeight="1" x14ac:dyDescent="0.3">
      <c r="A215" s="241"/>
      <c r="B215" s="242"/>
      <c r="C215" s="247">
        <v>9353</v>
      </c>
      <c r="D215" s="196" t="s">
        <v>289</v>
      </c>
      <c r="E215" s="229" t="s">
        <v>2</v>
      </c>
      <c r="F215" s="230" t="s">
        <v>274</v>
      </c>
      <c r="G215" s="231" t="s">
        <v>305</v>
      </c>
      <c r="H215" s="237">
        <v>0</v>
      </c>
      <c r="I215" s="237">
        <v>74407.8</v>
      </c>
      <c r="J215" s="237">
        <v>71220.12</v>
      </c>
      <c r="K215" s="237">
        <v>71430.289999999994</v>
      </c>
      <c r="L215" s="237">
        <v>77209.2</v>
      </c>
      <c r="M215" s="205"/>
    </row>
    <row r="216" spans="1:13" s="4" customFormat="1" ht="30" customHeight="1" x14ac:dyDescent="0.3">
      <c r="A216" s="241"/>
      <c r="B216" s="242"/>
      <c r="C216" s="235">
        <v>9355</v>
      </c>
      <c r="D216" s="196" t="s">
        <v>290</v>
      </c>
      <c r="E216" s="229" t="s">
        <v>155</v>
      </c>
      <c r="F216" s="230" t="s">
        <v>274</v>
      </c>
      <c r="G216" s="231" t="s">
        <v>306</v>
      </c>
      <c r="H216" s="237">
        <v>204552.65000000002</v>
      </c>
      <c r="I216" s="237">
        <v>117543.73000000001</v>
      </c>
      <c r="J216" s="237">
        <v>104960.15</v>
      </c>
      <c r="K216" s="237">
        <v>16907.060000000001</v>
      </c>
      <c r="L216" s="237">
        <v>14612.26</v>
      </c>
      <c r="M216" s="205"/>
    </row>
    <row r="217" spans="1:13" s="4" customFormat="1" ht="30" customHeight="1" x14ac:dyDescent="0.3">
      <c r="A217" s="241"/>
      <c r="B217" s="249"/>
      <c r="C217" s="251">
        <v>9407</v>
      </c>
      <c r="D217" s="182" t="s">
        <v>790</v>
      </c>
      <c r="E217" s="229" t="s">
        <v>155</v>
      </c>
      <c r="F217" s="230" t="s">
        <v>274</v>
      </c>
      <c r="G217" s="231" t="s">
        <v>306</v>
      </c>
      <c r="H217" s="237">
        <v>100000</v>
      </c>
      <c r="I217" s="237">
        <v>100000</v>
      </c>
      <c r="J217" s="237">
        <v>100000</v>
      </c>
      <c r="K217" s="237">
        <v>100000</v>
      </c>
      <c r="L217" s="237">
        <v>100000</v>
      </c>
      <c r="M217" s="205"/>
    </row>
    <row r="218" spans="1:13" s="4" customFormat="1" ht="30" customHeight="1" x14ac:dyDescent="0.3">
      <c r="A218" s="241"/>
      <c r="B218" s="242"/>
      <c r="C218" s="247" t="s">
        <v>292</v>
      </c>
      <c r="D218" s="196" t="s">
        <v>293</v>
      </c>
      <c r="E218" s="229" t="s">
        <v>3</v>
      </c>
      <c r="F218" s="230" t="s">
        <v>274</v>
      </c>
      <c r="G218" s="231" t="s">
        <v>307</v>
      </c>
      <c r="H218" s="237">
        <v>172523</v>
      </c>
      <c r="I218" s="237">
        <v>264056.45</v>
      </c>
      <c r="J218" s="237">
        <v>284475.05</v>
      </c>
      <c r="K218" s="237">
        <v>52798.85</v>
      </c>
      <c r="L218" s="237">
        <v>0</v>
      </c>
      <c r="M218" s="205"/>
    </row>
    <row r="219" spans="1:13" s="4" customFormat="1" ht="30" customHeight="1" x14ac:dyDescent="0.3">
      <c r="A219" s="241"/>
      <c r="B219" s="249"/>
      <c r="C219" s="247">
        <v>9413</v>
      </c>
      <c r="D219" s="182" t="s">
        <v>404</v>
      </c>
      <c r="E219" s="229" t="s">
        <v>155</v>
      </c>
      <c r="F219" s="230" t="s">
        <v>274</v>
      </c>
      <c r="G219" s="231" t="s">
        <v>307</v>
      </c>
      <c r="H219" s="237">
        <v>50000</v>
      </c>
      <c r="I219" s="237">
        <v>447701.65</v>
      </c>
      <c r="J219" s="237">
        <v>129239.98</v>
      </c>
      <c r="K219" s="237">
        <v>150031.96</v>
      </c>
      <c r="L219" s="237">
        <v>138017.79</v>
      </c>
      <c r="M219" s="205"/>
    </row>
    <row r="220" spans="1:13" s="4" customFormat="1" ht="30" customHeight="1" x14ac:dyDescent="0.3">
      <c r="A220" s="241"/>
      <c r="B220" s="244"/>
      <c r="C220" s="247" t="s">
        <v>339</v>
      </c>
      <c r="D220" s="196" t="s">
        <v>1062</v>
      </c>
      <c r="E220" s="229" t="s">
        <v>2</v>
      </c>
      <c r="F220" s="230" t="s">
        <v>1014</v>
      </c>
      <c r="G220" s="231" t="s">
        <v>305</v>
      </c>
      <c r="H220" s="237">
        <v>60000</v>
      </c>
      <c r="I220" s="237">
        <v>235000</v>
      </c>
      <c r="J220" s="237">
        <v>29840.62</v>
      </c>
      <c r="K220" s="237">
        <v>30961.57</v>
      </c>
      <c r="L220" s="237">
        <v>61782.39</v>
      </c>
      <c r="M220" s="205"/>
    </row>
    <row r="221" spans="1:13" s="4" customFormat="1" ht="30" customHeight="1" x14ac:dyDescent="0.3">
      <c r="A221" s="241"/>
      <c r="B221" s="242"/>
      <c r="C221" s="247" t="s">
        <v>341</v>
      </c>
      <c r="D221" s="196" t="s">
        <v>342</v>
      </c>
      <c r="E221" s="229" t="s">
        <v>2</v>
      </c>
      <c r="F221" s="230" t="s">
        <v>274</v>
      </c>
      <c r="G221" s="231" t="s">
        <v>309</v>
      </c>
      <c r="H221" s="237">
        <v>30000</v>
      </c>
      <c r="I221" s="237">
        <v>30000</v>
      </c>
      <c r="J221" s="237">
        <v>30000</v>
      </c>
      <c r="K221" s="237">
        <v>30000</v>
      </c>
      <c r="L221" s="237">
        <v>30000</v>
      </c>
      <c r="M221" s="205"/>
    </row>
    <row r="222" spans="1:13" s="4" customFormat="1" ht="30" customHeight="1" x14ac:dyDescent="0.3">
      <c r="A222" s="241"/>
      <c r="B222" s="242"/>
      <c r="C222" s="247" t="s">
        <v>343</v>
      </c>
      <c r="D222" s="182" t="s">
        <v>1063</v>
      </c>
      <c r="E222" s="229" t="s">
        <v>2</v>
      </c>
      <c r="F222" s="230" t="s">
        <v>28</v>
      </c>
      <c r="G222" s="231" t="s">
        <v>308</v>
      </c>
      <c r="H222" s="237">
        <v>129492</v>
      </c>
      <c r="I222" s="237">
        <v>600000</v>
      </c>
      <c r="J222" s="237">
        <v>0</v>
      </c>
      <c r="K222" s="237">
        <v>0</v>
      </c>
      <c r="L222" s="237">
        <v>0</v>
      </c>
      <c r="M222" s="205"/>
    </row>
    <row r="223" spans="1:13" s="4" customFormat="1" ht="30" customHeight="1" x14ac:dyDescent="0.3">
      <c r="A223" s="241"/>
      <c r="B223" s="242"/>
      <c r="C223" s="247" t="s">
        <v>344</v>
      </c>
      <c r="D223" s="182" t="s">
        <v>405</v>
      </c>
      <c r="E223" s="229" t="s">
        <v>5</v>
      </c>
      <c r="F223" s="230" t="s">
        <v>29</v>
      </c>
      <c r="G223" s="231" t="s">
        <v>314</v>
      </c>
      <c r="H223" s="237">
        <v>266252.7</v>
      </c>
      <c r="I223" s="237">
        <v>54439.520000000004</v>
      </c>
      <c r="J223" s="237">
        <v>684981.75</v>
      </c>
      <c r="K223" s="237">
        <v>208261.7</v>
      </c>
      <c r="L223" s="237">
        <v>37000</v>
      </c>
      <c r="M223" s="205"/>
    </row>
    <row r="224" spans="1:13" s="4" customFormat="1" ht="30" customHeight="1" x14ac:dyDescent="0.3">
      <c r="A224" s="241"/>
      <c r="B224" s="242"/>
      <c r="C224" s="247" t="s">
        <v>345</v>
      </c>
      <c r="D224" s="199" t="s">
        <v>767</v>
      </c>
      <c r="E224" s="229" t="s">
        <v>5</v>
      </c>
      <c r="F224" s="230" t="s">
        <v>274</v>
      </c>
      <c r="G224" s="231" t="s">
        <v>314</v>
      </c>
      <c r="H224" s="237">
        <v>0</v>
      </c>
      <c r="I224" s="237">
        <v>7922.41</v>
      </c>
      <c r="J224" s="237">
        <v>0</v>
      </c>
      <c r="K224" s="237">
        <v>2500</v>
      </c>
      <c r="L224" s="237">
        <v>0</v>
      </c>
      <c r="M224" s="205"/>
    </row>
    <row r="225" spans="1:13" s="4" customFormat="1" ht="30" customHeight="1" x14ac:dyDescent="0.3">
      <c r="A225" s="241"/>
      <c r="B225" s="242"/>
      <c r="C225" s="247" t="s">
        <v>346</v>
      </c>
      <c r="D225" s="199" t="s">
        <v>764</v>
      </c>
      <c r="E225" s="229" t="s">
        <v>3</v>
      </c>
      <c r="F225" s="230" t="s">
        <v>986</v>
      </c>
      <c r="G225" s="231" t="s">
        <v>307</v>
      </c>
      <c r="H225" s="237">
        <v>20000</v>
      </c>
      <c r="I225" s="237">
        <v>0</v>
      </c>
      <c r="J225" s="237">
        <v>0</v>
      </c>
      <c r="K225" s="237">
        <v>0</v>
      </c>
      <c r="L225" s="237">
        <v>0</v>
      </c>
      <c r="M225" s="205"/>
    </row>
    <row r="226" spans="1:13" s="4" customFormat="1" ht="30" customHeight="1" x14ac:dyDescent="0.3">
      <c r="A226" s="241"/>
      <c r="B226" s="242"/>
      <c r="C226" s="247" t="s">
        <v>347</v>
      </c>
      <c r="D226" s="182" t="s">
        <v>1064</v>
      </c>
      <c r="E226" s="229" t="s">
        <v>2</v>
      </c>
      <c r="F226" s="230" t="s">
        <v>274</v>
      </c>
      <c r="G226" s="231" t="s">
        <v>309</v>
      </c>
      <c r="H226" s="237">
        <v>550000</v>
      </c>
      <c r="I226" s="237">
        <v>350000</v>
      </c>
      <c r="J226" s="237">
        <v>600000</v>
      </c>
      <c r="K226" s="237">
        <v>600000</v>
      </c>
      <c r="L226" s="237">
        <v>500000</v>
      </c>
      <c r="M226" s="205"/>
    </row>
    <row r="227" spans="1:13" s="4" customFormat="1" ht="30" customHeight="1" x14ac:dyDescent="0.3">
      <c r="A227" s="241"/>
      <c r="B227" s="242"/>
      <c r="C227" s="247" t="s">
        <v>348</v>
      </c>
      <c r="D227" s="182" t="s">
        <v>406</v>
      </c>
      <c r="E227" s="229" t="s">
        <v>3</v>
      </c>
      <c r="F227" s="230" t="s">
        <v>983</v>
      </c>
      <c r="G227" s="231" t="s">
        <v>307</v>
      </c>
      <c r="H227" s="237">
        <v>60000</v>
      </c>
      <c r="I227" s="237">
        <v>36423</v>
      </c>
      <c r="J227" s="237">
        <v>0</v>
      </c>
      <c r="K227" s="237">
        <v>0</v>
      </c>
      <c r="L227" s="237">
        <v>0</v>
      </c>
      <c r="M227" s="205"/>
    </row>
    <row r="228" spans="1:13" s="4" customFormat="1" ht="30" customHeight="1" x14ac:dyDescent="0.3">
      <c r="A228" s="241"/>
      <c r="B228" s="242"/>
      <c r="C228" s="247" t="s">
        <v>351</v>
      </c>
      <c r="D228" s="182" t="s">
        <v>407</v>
      </c>
      <c r="E228" s="229" t="s">
        <v>2</v>
      </c>
      <c r="F228" s="230" t="s">
        <v>40</v>
      </c>
      <c r="G228" s="231" t="s">
        <v>305</v>
      </c>
      <c r="H228" s="237">
        <v>550000</v>
      </c>
      <c r="I228" s="237">
        <v>171293.27999999991</v>
      </c>
      <c r="J228" s="237">
        <v>0</v>
      </c>
      <c r="K228" s="237">
        <v>0</v>
      </c>
      <c r="L228" s="237">
        <v>0</v>
      </c>
      <c r="M228" s="205"/>
    </row>
    <row r="229" spans="1:13" s="4" customFormat="1" ht="30" customHeight="1" x14ac:dyDescent="0.3">
      <c r="A229" s="241"/>
      <c r="B229" s="242"/>
      <c r="C229" s="247" t="s">
        <v>352</v>
      </c>
      <c r="D229" s="182" t="s">
        <v>408</v>
      </c>
      <c r="E229" s="229" t="s">
        <v>2</v>
      </c>
      <c r="F229" s="230" t="s">
        <v>40</v>
      </c>
      <c r="G229" s="231" t="s">
        <v>305</v>
      </c>
      <c r="H229" s="237">
        <v>42053</v>
      </c>
      <c r="I229" s="237">
        <v>0</v>
      </c>
      <c r="J229" s="237">
        <v>0</v>
      </c>
      <c r="K229" s="237">
        <v>0</v>
      </c>
      <c r="L229" s="237">
        <v>0</v>
      </c>
      <c r="M229" s="205"/>
    </row>
    <row r="230" spans="1:13" s="4" customFormat="1" ht="30" customHeight="1" x14ac:dyDescent="0.3">
      <c r="A230" s="241"/>
      <c r="B230" s="244"/>
      <c r="C230" s="247" t="s">
        <v>349</v>
      </c>
      <c r="D230" s="196" t="s">
        <v>350</v>
      </c>
      <c r="E230" s="229" t="s">
        <v>3</v>
      </c>
      <c r="F230" s="230" t="s">
        <v>984</v>
      </c>
      <c r="G230" s="231" t="s">
        <v>307</v>
      </c>
      <c r="H230" s="237">
        <v>3320</v>
      </c>
      <c r="I230" s="237">
        <v>0</v>
      </c>
      <c r="J230" s="237">
        <v>0</v>
      </c>
      <c r="K230" s="237">
        <v>0</v>
      </c>
      <c r="L230" s="237">
        <v>0</v>
      </c>
      <c r="M230" s="205"/>
    </row>
    <row r="231" spans="1:13" s="4" customFormat="1" ht="30" customHeight="1" x14ac:dyDescent="0.3">
      <c r="A231" s="241"/>
      <c r="B231" s="242"/>
      <c r="C231" s="247" t="s">
        <v>353</v>
      </c>
      <c r="D231" s="196" t="s">
        <v>1065</v>
      </c>
      <c r="E231" s="229" t="s">
        <v>2</v>
      </c>
      <c r="F231" s="230" t="s">
        <v>32</v>
      </c>
      <c r="G231" s="231" t="s">
        <v>309</v>
      </c>
      <c r="H231" s="237">
        <v>275398</v>
      </c>
      <c r="I231" s="237">
        <v>100000</v>
      </c>
      <c r="J231" s="237">
        <v>0</v>
      </c>
      <c r="K231" s="237">
        <v>0</v>
      </c>
      <c r="L231" s="237">
        <v>0</v>
      </c>
      <c r="M231" s="205"/>
    </row>
    <row r="232" spans="1:13" s="4" customFormat="1" ht="30" customHeight="1" x14ac:dyDescent="0.3">
      <c r="A232" s="241"/>
      <c r="B232" s="249"/>
      <c r="C232" s="247">
        <v>9410</v>
      </c>
      <c r="D232" s="196" t="s">
        <v>390</v>
      </c>
      <c r="E232" s="229" t="s">
        <v>5</v>
      </c>
      <c r="F232" s="230" t="s">
        <v>9</v>
      </c>
      <c r="G232" s="231" t="s">
        <v>314</v>
      </c>
      <c r="H232" s="237">
        <v>10338.07</v>
      </c>
      <c r="I232" s="237">
        <v>9238.66</v>
      </c>
      <c r="J232" s="237">
        <v>0</v>
      </c>
      <c r="K232" s="237">
        <v>1500</v>
      </c>
      <c r="L232" s="237">
        <v>5500</v>
      </c>
      <c r="M232" s="205"/>
    </row>
    <row r="233" spans="1:13" s="4" customFormat="1" ht="30" customHeight="1" x14ac:dyDescent="0.3">
      <c r="A233" s="241"/>
      <c r="B233" s="249"/>
      <c r="C233" s="247">
        <v>9411</v>
      </c>
      <c r="D233" s="196" t="s">
        <v>391</v>
      </c>
      <c r="E233" s="229" t="s">
        <v>5</v>
      </c>
      <c r="F233" s="230" t="s">
        <v>392</v>
      </c>
      <c r="G233" s="231" t="s">
        <v>314</v>
      </c>
      <c r="H233" s="237">
        <v>30653.440000000002</v>
      </c>
      <c r="I233" s="237">
        <v>448.52</v>
      </c>
      <c r="J233" s="237">
        <v>0</v>
      </c>
      <c r="K233" s="237">
        <v>5000</v>
      </c>
      <c r="L233" s="237">
        <v>1000</v>
      </c>
      <c r="M233" s="205"/>
    </row>
    <row r="234" spans="1:13" s="4" customFormat="1" ht="30" customHeight="1" x14ac:dyDescent="0.3">
      <c r="A234" s="241"/>
      <c r="B234" s="242"/>
      <c r="C234" s="247" t="s">
        <v>382</v>
      </c>
      <c r="D234" s="196" t="s">
        <v>1066</v>
      </c>
      <c r="E234" s="229" t="s">
        <v>5</v>
      </c>
      <c r="F234" s="230" t="s">
        <v>63</v>
      </c>
      <c r="G234" s="231" t="s">
        <v>315</v>
      </c>
      <c r="H234" s="237">
        <v>76527.16</v>
      </c>
      <c r="I234" s="237">
        <v>137408.31</v>
      </c>
      <c r="J234" s="237">
        <v>228931.66</v>
      </c>
      <c r="K234" s="237">
        <v>71453.75</v>
      </c>
      <c r="L234" s="237">
        <v>5</v>
      </c>
      <c r="M234" s="205"/>
    </row>
    <row r="235" spans="1:13" s="4" customFormat="1" ht="30" customHeight="1" x14ac:dyDescent="0.3">
      <c r="A235" s="241"/>
      <c r="B235" s="242"/>
      <c r="C235" s="247" t="s">
        <v>383</v>
      </c>
      <c r="D235" s="196" t="s">
        <v>393</v>
      </c>
      <c r="E235" s="229" t="s">
        <v>5</v>
      </c>
      <c r="F235" s="230" t="s">
        <v>27</v>
      </c>
      <c r="G235" s="231" t="s">
        <v>315</v>
      </c>
      <c r="H235" s="237">
        <v>360000.15</v>
      </c>
      <c r="I235" s="237">
        <v>92449.46</v>
      </c>
      <c r="J235" s="237">
        <v>0</v>
      </c>
      <c r="K235" s="237">
        <v>35000</v>
      </c>
      <c r="L235" s="237">
        <v>40000</v>
      </c>
      <c r="M235" s="205"/>
    </row>
    <row r="236" spans="1:13" s="4" customFormat="1" ht="30" customHeight="1" x14ac:dyDescent="0.3">
      <c r="A236" s="241"/>
      <c r="B236" s="242"/>
      <c r="C236" s="247" t="s">
        <v>354</v>
      </c>
      <c r="D236" s="182" t="s">
        <v>409</v>
      </c>
      <c r="E236" s="229" t="s">
        <v>2</v>
      </c>
      <c r="F236" s="230" t="s">
        <v>116</v>
      </c>
      <c r="G236" s="231" t="s">
        <v>305</v>
      </c>
      <c r="H236" s="237">
        <v>352062</v>
      </c>
      <c r="I236" s="237">
        <v>98155.47000000003</v>
      </c>
      <c r="J236" s="237">
        <v>0</v>
      </c>
      <c r="K236" s="237">
        <v>0</v>
      </c>
      <c r="L236" s="237">
        <v>0</v>
      </c>
      <c r="M236" s="205"/>
    </row>
    <row r="237" spans="1:13" s="4" customFormat="1" ht="30" customHeight="1" x14ac:dyDescent="0.3">
      <c r="A237" s="241"/>
      <c r="B237" s="242"/>
      <c r="C237" s="247" t="s">
        <v>355</v>
      </c>
      <c r="D237" s="182" t="s">
        <v>410</v>
      </c>
      <c r="E237" s="229" t="s">
        <v>2</v>
      </c>
      <c r="F237" s="230" t="s">
        <v>116</v>
      </c>
      <c r="G237" s="231" t="s">
        <v>305</v>
      </c>
      <c r="H237" s="237">
        <v>6034</v>
      </c>
      <c r="I237" s="237">
        <v>0</v>
      </c>
      <c r="J237" s="237">
        <v>0</v>
      </c>
      <c r="K237" s="237">
        <v>0</v>
      </c>
      <c r="L237" s="237">
        <v>0</v>
      </c>
      <c r="M237" s="205"/>
    </row>
    <row r="238" spans="1:13" s="4" customFormat="1" ht="30" customHeight="1" x14ac:dyDescent="0.3">
      <c r="A238" s="241"/>
      <c r="B238" s="249"/>
      <c r="C238" s="235">
        <v>9408</v>
      </c>
      <c r="D238" s="199" t="s">
        <v>372</v>
      </c>
      <c r="E238" s="229" t="s">
        <v>155</v>
      </c>
      <c r="F238" s="230" t="s">
        <v>274</v>
      </c>
      <c r="G238" s="231" t="s">
        <v>306</v>
      </c>
      <c r="H238" s="237">
        <v>17500</v>
      </c>
      <c r="I238" s="237">
        <v>17500</v>
      </c>
      <c r="J238" s="237">
        <v>17500</v>
      </c>
      <c r="K238" s="237">
        <v>17500</v>
      </c>
      <c r="L238" s="237">
        <v>0</v>
      </c>
      <c r="M238" s="205"/>
    </row>
    <row r="239" spans="1:13" s="4" customFormat="1" ht="30" customHeight="1" x14ac:dyDescent="0.3">
      <c r="A239" s="241"/>
      <c r="B239" s="242"/>
      <c r="C239" s="247" t="s">
        <v>356</v>
      </c>
      <c r="D239" s="196" t="s">
        <v>357</v>
      </c>
      <c r="E239" s="229" t="s">
        <v>205</v>
      </c>
      <c r="F239" s="230" t="s">
        <v>274</v>
      </c>
      <c r="G239" s="231" t="s">
        <v>305</v>
      </c>
      <c r="H239" s="237">
        <v>20000</v>
      </c>
      <c r="I239" s="237">
        <v>0</v>
      </c>
      <c r="J239" s="237">
        <v>0</v>
      </c>
      <c r="K239" s="237">
        <v>0</v>
      </c>
      <c r="L239" s="237">
        <v>0</v>
      </c>
      <c r="M239" s="205"/>
    </row>
    <row r="240" spans="1:13" s="4" customFormat="1" ht="30" customHeight="1" x14ac:dyDescent="0.3">
      <c r="A240" s="241"/>
      <c r="B240" s="242"/>
      <c r="C240" s="247" t="s">
        <v>359</v>
      </c>
      <c r="D240" s="196" t="s">
        <v>1067</v>
      </c>
      <c r="E240" s="229" t="s">
        <v>5</v>
      </c>
      <c r="F240" s="230" t="s">
        <v>274</v>
      </c>
      <c r="G240" s="231" t="s">
        <v>314</v>
      </c>
      <c r="H240" s="237">
        <v>300000</v>
      </c>
      <c r="I240" s="237">
        <v>311850</v>
      </c>
      <c r="J240" s="237">
        <v>173460</v>
      </c>
      <c r="K240" s="237">
        <v>147621.62</v>
      </c>
      <c r="L240" s="237">
        <v>132046.31</v>
      </c>
      <c r="M240" s="205"/>
    </row>
    <row r="241" spans="1:13" s="4" customFormat="1" ht="30" customHeight="1" x14ac:dyDescent="0.3">
      <c r="A241" s="241"/>
      <c r="B241" s="242"/>
      <c r="C241" s="247" t="s">
        <v>399</v>
      </c>
      <c r="D241" s="196" t="s">
        <v>1068</v>
      </c>
      <c r="E241" s="229" t="s">
        <v>3</v>
      </c>
      <c r="F241" s="230" t="s">
        <v>274</v>
      </c>
      <c r="G241" s="231" t="s">
        <v>307</v>
      </c>
      <c r="H241" s="237">
        <v>350000</v>
      </c>
      <c r="I241" s="237">
        <v>164847.416</v>
      </c>
      <c r="J241" s="237">
        <v>122151.91</v>
      </c>
      <c r="K241" s="237">
        <v>191625.66</v>
      </c>
      <c r="L241" s="237">
        <v>208483.32</v>
      </c>
      <c r="M241" s="205"/>
    </row>
    <row r="242" spans="1:13" s="4" customFormat="1" ht="30" customHeight="1" x14ac:dyDescent="0.3">
      <c r="A242" s="241"/>
      <c r="B242" s="242"/>
      <c r="C242" s="247" t="s">
        <v>360</v>
      </c>
      <c r="D242" s="182" t="s">
        <v>1069</v>
      </c>
      <c r="E242" s="229" t="s">
        <v>3</v>
      </c>
      <c r="F242" s="230" t="s">
        <v>1149</v>
      </c>
      <c r="G242" s="231" t="s">
        <v>307</v>
      </c>
      <c r="H242" s="237">
        <v>622582</v>
      </c>
      <c r="I242" s="237">
        <v>373996.36800000002</v>
      </c>
      <c r="J242" s="237">
        <v>347016.25</v>
      </c>
      <c r="K242" s="237">
        <v>406283.97</v>
      </c>
      <c r="L242" s="237">
        <v>425163.1</v>
      </c>
      <c r="M242" s="205"/>
    </row>
    <row r="243" spans="1:13" s="4" customFormat="1" ht="30" customHeight="1" x14ac:dyDescent="0.3">
      <c r="A243" s="241"/>
      <c r="B243" s="242"/>
      <c r="C243" s="247" t="s">
        <v>361</v>
      </c>
      <c r="D243" s="182" t="s">
        <v>1070</v>
      </c>
      <c r="E243" s="229" t="s">
        <v>3</v>
      </c>
      <c r="F243" s="230" t="s">
        <v>986</v>
      </c>
      <c r="G243" s="231" t="s">
        <v>307</v>
      </c>
      <c r="H243" s="237">
        <v>500000</v>
      </c>
      <c r="I243" s="237">
        <v>209220.71200000003</v>
      </c>
      <c r="J243" s="237">
        <v>395498.43999999994</v>
      </c>
      <c r="K243" s="237">
        <v>416071.93</v>
      </c>
      <c r="L243" s="237">
        <v>414819.3</v>
      </c>
      <c r="M243" s="205"/>
    </row>
    <row r="244" spans="1:13" s="4" customFormat="1" ht="30" customHeight="1" x14ac:dyDescent="0.3">
      <c r="A244" s="241"/>
      <c r="B244" s="242"/>
      <c r="C244" s="247" t="s">
        <v>373</v>
      </c>
      <c r="D244" s="182" t="s">
        <v>1071</v>
      </c>
      <c r="E244" s="229" t="s">
        <v>3</v>
      </c>
      <c r="F244" s="230" t="s">
        <v>976</v>
      </c>
      <c r="G244" s="231" t="s">
        <v>307</v>
      </c>
      <c r="H244" s="237">
        <v>318935</v>
      </c>
      <c r="I244" s="237">
        <v>210021.56800000003</v>
      </c>
      <c r="J244" s="237">
        <v>263215.2</v>
      </c>
      <c r="K244" s="237">
        <v>199226.23999999999</v>
      </c>
      <c r="L244" s="237">
        <v>209225.61</v>
      </c>
      <c r="M244" s="205"/>
    </row>
    <row r="245" spans="1:13" s="4" customFormat="1" ht="30" customHeight="1" x14ac:dyDescent="0.3">
      <c r="A245" s="241"/>
      <c r="B245" s="242"/>
      <c r="C245" s="247" t="s">
        <v>374</v>
      </c>
      <c r="D245" s="182" t="s">
        <v>1072</v>
      </c>
      <c r="E245" s="229" t="s">
        <v>3</v>
      </c>
      <c r="F245" s="230" t="s">
        <v>1155</v>
      </c>
      <c r="G245" s="231" t="s">
        <v>307</v>
      </c>
      <c r="H245" s="237">
        <v>350000</v>
      </c>
      <c r="I245" s="237">
        <v>124940.04800000001</v>
      </c>
      <c r="J245" s="237">
        <v>83910.24</v>
      </c>
      <c r="K245" s="237">
        <v>295111.26</v>
      </c>
      <c r="L245" s="237">
        <v>231807.86</v>
      </c>
      <c r="M245" s="205"/>
    </row>
    <row r="246" spans="1:13" s="4" customFormat="1" ht="30" customHeight="1" x14ac:dyDescent="0.3">
      <c r="A246" s="241"/>
      <c r="B246" s="242"/>
      <c r="C246" s="247" t="s">
        <v>559</v>
      </c>
      <c r="D246" s="182" t="s">
        <v>1073</v>
      </c>
      <c r="E246" s="229" t="s">
        <v>5</v>
      </c>
      <c r="F246" s="230" t="s">
        <v>274</v>
      </c>
      <c r="G246" s="231" t="s">
        <v>314</v>
      </c>
      <c r="H246" s="237">
        <v>190433</v>
      </c>
      <c r="I246" s="237">
        <v>198349</v>
      </c>
      <c r="J246" s="237">
        <v>189463</v>
      </c>
      <c r="K246" s="237">
        <v>190048.75</v>
      </c>
      <c r="L246" s="237">
        <v>206158.57</v>
      </c>
      <c r="M246" s="205"/>
    </row>
    <row r="247" spans="1:13" s="4" customFormat="1" ht="30" customHeight="1" x14ac:dyDescent="0.3">
      <c r="A247" s="241"/>
      <c r="B247" s="242"/>
      <c r="C247" s="247">
        <v>9396</v>
      </c>
      <c r="D247" s="200" t="s">
        <v>380</v>
      </c>
      <c r="E247" s="229" t="s">
        <v>3</v>
      </c>
      <c r="F247" s="230" t="s">
        <v>986</v>
      </c>
      <c r="G247" s="231" t="s">
        <v>307</v>
      </c>
      <c r="H247" s="237">
        <v>44419</v>
      </c>
      <c r="I247" s="237">
        <v>46667</v>
      </c>
      <c r="J247" s="237">
        <v>210000</v>
      </c>
      <c r="K247" s="237">
        <v>486667</v>
      </c>
      <c r="L247" s="237">
        <v>700000</v>
      </c>
      <c r="M247" s="205"/>
    </row>
    <row r="248" spans="1:13" s="4" customFormat="1" ht="30" customHeight="1" x14ac:dyDescent="0.3">
      <c r="A248" s="241"/>
      <c r="B248" s="242"/>
      <c r="C248" s="247">
        <v>9382</v>
      </c>
      <c r="D248" s="200" t="s">
        <v>400</v>
      </c>
      <c r="E248" s="229" t="s">
        <v>2</v>
      </c>
      <c r="F248" s="230" t="s">
        <v>48</v>
      </c>
      <c r="G248" s="231" t="s">
        <v>308</v>
      </c>
      <c r="H248" s="237">
        <v>0</v>
      </c>
      <c r="I248" s="237">
        <v>0</v>
      </c>
      <c r="J248" s="237">
        <v>108690</v>
      </c>
      <c r="K248" s="237">
        <v>300000</v>
      </c>
      <c r="L248" s="237">
        <v>0</v>
      </c>
      <c r="M248" s="205"/>
    </row>
    <row r="249" spans="1:13" s="4" customFormat="1" ht="30" customHeight="1" x14ac:dyDescent="0.3">
      <c r="A249" s="241"/>
      <c r="B249" s="242"/>
      <c r="C249" s="247" t="s">
        <v>362</v>
      </c>
      <c r="D249" s="182" t="s">
        <v>411</v>
      </c>
      <c r="E249" s="229" t="s">
        <v>5</v>
      </c>
      <c r="F249" s="230" t="s">
        <v>274</v>
      </c>
      <c r="G249" s="231" t="s">
        <v>314</v>
      </c>
      <c r="H249" s="237">
        <v>349799.22</v>
      </c>
      <c r="I249" s="237">
        <v>71360.13</v>
      </c>
      <c r="J249" s="237">
        <v>286517.03000000003</v>
      </c>
      <c r="K249" s="237">
        <v>66627.05</v>
      </c>
      <c r="L249" s="237">
        <v>0</v>
      </c>
      <c r="M249" s="205"/>
    </row>
    <row r="250" spans="1:13" s="4" customFormat="1" ht="30" customHeight="1" x14ac:dyDescent="0.3">
      <c r="A250" s="241"/>
      <c r="B250" s="249"/>
      <c r="C250" s="247" t="s">
        <v>403</v>
      </c>
      <c r="D250" s="200" t="s">
        <v>394</v>
      </c>
      <c r="E250" s="229" t="s">
        <v>5</v>
      </c>
      <c r="F250" s="230" t="s">
        <v>15</v>
      </c>
      <c r="G250" s="231" t="s">
        <v>314</v>
      </c>
      <c r="H250" s="237">
        <v>536211.67000000004</v>
      </c>
      <c r="I250" s="237">
        <v>107383.87</v>
      </c>
      <c r="J250" s="237">
        <v>35422.609999999986</v>
      </c>
      <c r="K250" s="237">
        <v>97977.5</v>
      </c>
      <c r="L250" s="237">
        <v>75000</v>
      </c>
      <c r="M250" s="205"/>
    </row>
    <row r="251" spans="1:13" s="4" customFormat="1" ht="30" customHeight="1" x14ac:dyDescent="0.3">
      <c r="A251" s="241"/>
      <c r="B251" s="242"/>
      <c r="C251" s="247">
        <v>9390</v>
      </c>
      <c r="D251" s="200" t="s">
        <v>395</v>
      </c>
      <c r="E251" s="229" t="s">
        <v>5</v>
      </c>
      <c r="F251" s="230" t="s">
        <v>999</v>
      </c>
      <c r="G251" s="231" t="s">
        <v>315</v>
      </c>
      <c r="H251" s="237">
        <v>60000</v>
      </c>
      <c r="I251" s="237">
        <v>15000</v>
      </c>
      <c r="J251" s="237">
        <v>20000</v>
      </c>
      <c r="K251" s="237">
        <v>15000</v>
      </c>
      <c r="L251" s="237">
        <v>6822.4100000000035</v>
      </c>
      <c r="M251" s="205"/>
    </row>
    <row r="252" spans="1:13" s="4" customFormat="1" ht="30" customHeight="1" x14ac:dyDescent="0.3">
      <c r="A252" s="241"/>
      <c r="B252" s="242"/>
      <c r="C252" s="247">
        <v>9395</v>
      </c>
      <c r="D252" s="200" t="s">
        <v>1074</v>
      </c>
      <c r="E252" s="229" t="s">
        <v>5</v>
      </c>
      <c r="F252" s="230" t="s">
        <v>997</v>
      </c>
      <c r="G252" s="231" t="s">
        <v>315</v>
      </c>
      <c r="H252" s="237">
        <v>54000</v>
      </c>
      <c r="I252" s="237">
        <v>54604.479999999996</v>
      </c>
      <c r="J252" s="237">
        <v>94550.45</v>
      </c>
      <c r="K252" s="237">
        <v>114591.03</v>
      </c>
      <c r="L252" s="237">
        <v>55534.229999999952</v>
      </c>
      <c r="M252" s="205"/>
    </row>
    <row r="253" spans="1:13" s="4" customFormat="1" ht="30" customHeight="1" x14ac:dyDescent="0.3">
      <c r="A253" s="241"/>
      <c r="B253" s="242"/>
      <c r="C253" s="247" t="s">
        <v>384</v>
      </c>
      <c r="D253" s="200" t="s">
        <v>396</v>
      </c>
      <c r="E253" s="229" t="s">
        <v>5</v>
      </c>
      <c r="F253" s="230" t="s">
        <v>999</v>
      </c>
      <c r="G253" s="231" t="s">
        <v>314</v>
      </c>
      <c r="H253" s="237">
        <v>0</v>
      </c>
      <c r="I253" s="237">
        <v>151411.92000000001</v>
      </c>
      <c r="J253" s="237">
        <v>280482.39</v>
      </c>
      <c r="K253" s="237">
        <v>65815</v>
      </c>
      <c r="L253" s="237">
        <v>62000</v>
      </c>
      <c r="M253" s="205"/>
    </row>
    <row r="254" spans="1:13" s="4" customFormat="1" ht="30" customHeight="1" x14ac:dyDescent="0.3">
      <c r="A254" s="241"/>
      <c r="B254" s="249"/>
      <c r="C254" s="247">
        <v>9409</v>
      </c>
      <c r="D254" s="200" t="s">
        <v>377</v>
      </c>
      <c r="E254" s="229" t="s">
        <v>3</v>
      </c>
      <c r="F254" s="230" t="s">
        <v>274</v>
      </c>
      <c r="G254" s="231" t="s">
        <v>307</v>
      </c>
      <c r="H254" s="237">
        <v>0</v>
      </c>
      <c r="I254" s="237">
        <v>275000</v>
      </c>
      <c r="J254" s="237">
        <v>150000</v>
      </c>
      <c r="K254" s="237">
        <v>250000</v>
      </c>
      <c r="L254" s="237">
        <v>150000</v>
      </c>
      <c r="M254" s="205"/>
    </row>
    <row r="255" spans="1:13" s="4" customFormat="1" ht="30" customHeight="1" x14ac:dyDescent="0.3">
      <c r="A255" s="241"/>
      <c r="B255" s="242"/>
      <c r="C255" s="247" t="s">
        <v>363</v>
      </c>
      <c r="D255" s="182" t="s">
        <v>1075</v>
      </c>
      <c r="E255" s="229" t="s">
        <v>5</v>
      </c>
      <c r="F255" s="230" t="s">
        <v>274</v>
      </c>
      <c r="G255" s="231" t="s">
        <v>315</v>
      </c>
      <c r="H255" s="237">
        <v>153761</v>
      </c>
      <c r="I255" s="237">
        <v>98512</v>
      </c>
      <c r="J255" s="237">
        <v>90500</v>
      </c>
      <c r="K255" s="237">
        <v>91028.03</v>
      </c>
      <c r="L255" s="237">
        <v>105552.52</v>
      </c>
      <c r="M255" s="205"/>
    </row>
    <row r="256" spans="1:13" s="4" customFormat="1" ht="30" customHeight="1" x14ac:dyDescent="0.3">
      <c r="A256" s="241"/>
      <c r="B256" s="244"/>
      <c r="C256" s="247" t="s">
        <v>364</v>
      </c>
      <c r="D256" s="196" t="s">
        <v>1076</v>
      </c>
      <c r="E256" s="229" t="s">
        <v>2</v>
      </c>
      <c r="F256" s="230" t="s">
        <v>274</v>
      </c>
      <c r="G256" s="231" t="s">
        <v>309</v>
      </c>
      <c r="H256" s="237">
        <v>4062559.65</v>
      </c>
      <c r="I256" s="237">
        <v>942804.12999999989</v>
      </c>
      <c r="J256" s="237">
        <v>669259.39</v>
      </c>
      <c r="K256" s="237">
        <v>1228946.3500000001</v>
      </c>
      <c r="L256" s="237">
        <v>2379773.0699999998</v>
      </c>
      <c r="M256" s="205"/>
    </row>
    <row r="257" spans="1:13" s="4" customFormat="1" ht="30" customHeight="1" x14ac:dyDescent="0.3">
      <c r="A257" s="241"/>
      <c r="B257" s="244"/>
      <c r="C257" s="247" t="s">
        <v>365</v>
      </c>
      <c r="D257" s="196" t="s">
        <v>1077</v>
      </c>
      <c r="E257" s="229" t="s">
        <v>2</v>
      </c>
      <c r="F257" s="230" t="s">
        <v>274</v>
      </c>
      <c r="G257" s="231" t="s">
        <v>308</v>
      </c>
      <c r="H257" s="237">
        <v>1542153.28</v>
      </c>
      <c r="I257" s="237">
        <v>945000</v>
      </c>
      <c r="J257" s="237">
        <v>350199.77</v>
      </c>
      <c r="K257" s="237">
        <v>724985.77</v>
      </c>
      <c r="L257" s="237">
        <v>1259769</v>
      </c>
      <c r="M257" s="205"/>
    </row>
    <row r="258" spans="1:13" s="4" customFormat="1" ht="30" customHeight="1" x14ac:dyDescent="0.3">
      <c r="A258" s="241"/>
      <c r="B258" s="244"/>
      <c r="C258" s="247" t="s">
        <v>366</v>
      </c>
      <c r="D258" s="196" t="s">
        <v>1078</v>
      </c>
      <c r="E258" s="229" t="s">
        <v>2</v>
      </c>
      <c r="F258" s="230" t="s">
        <v>274</v>
      </c>
      <c r="G258" s="231" t="s">
        <v>305</v>
      </c>
      <c r="H258" s="237">
        <v>409000</v>
      </c>
      <c r="I258" s="237">
        <v>475000</v>
      </c>
      <c r="J258" s="237">
        <v>1121860.3700000001</v>
      </c>
      <c r="K258" s="237">
        <v>973425.06</v>
      </c>
      <c r="L258" s="237">
        <v>966446.54</v>
      </c>
      <c r="M258" s="205"/>
    </row>
    <row r="259" spans="1:13" s="4" customFormat="1" ht="30" customHeight="1" x14ac:dyDescent="0.3">
      <c r="A259" s="241"/>
      <c r="B259" s="244"/>
      <c r="C259" s="247" t="s">
        <v>367</v>
      </c>
      <c r="D259" s="196" t="s">
        <v>1079</v>
      </c>
      <c r="E259" s="229" t="s">
        <v>2</v>
      </c>
      <c r="F259" s="230" t="s">
        <v>274</v>
      </c>
      <c r="G259" s="231" t="s">
        <v>308</v>
      </c>
      <c r="H259" s="237">
        <v>782000</v>
      </c>
      <c r="I259" s="237">
        <v>780000</v>
      </c>
      <c r="J259" s="237">
        <v>191432.26</v>
      </c>
      <c r="K259" s="237">
        <v>191908.67</v>
      </c>
      <c r="L259" s="237">
        <v>205007.52</v>
      </c>
      <c r="M259" s="205"/>
    </row>
    <row r="260" spans="1:13" s="4" customFormat="1" ht="30" customHeight="1" x14ac:dyDescent="0.3">
      <c r="A260" s="241"/>
      <c r="B260" s="244"/>
      <c r="C260" s="247" t="s">
        <v>368</v>
      </c>
      <c r="D260" s="196" t="s">
        <v>1080</v>
      </c>
      <c r="E260" s="229" t="s">
        <v>2</v>
      </c>
      <c r="F260" s="230" t="s">
        <v>274</v>
      </c>
      <c r="G260" s="231" t="s">
        <v>305</v>
      </c>
      <c r="H260" s="237">
        <v>897000</v>
      </c>
      <c r="I260" s="237">
        <v>895000</v>
      </c>
      <c r="J260" s="237">
        <v>266520.08</v>
      </c>
      <c r="K260" s="237">
        <v>326040.59000000003</v>
      </c>
      <c r="L260" s="237">
        <v>808872.18</v>
      </c>
      <c r="M260" s="205"/>
    </row>
    <row r="261" spans="1:13" s="4" customFormat="1" ht="30" customHeight="1" x14ac:dyDescent="0.3">
      <c r="A261" s="241"/>
      <c r="B261" s="244"/>
      <c r="C261" s="247" t="s">
        <v>369</v>
      </c>
      <c r="D261" s="196" t="s">
        <v>1081</v>
      </c>
      <c r="E261" s="229" t="s">
        <v>2</v>
      </c>
      <c r="F261" s="230" t="s">
        <v>274</v>
      </c>
      <c r="G261" s="231" t="s">
        <v>309</v>
      </c>
      <c r="H261" s="237">
        <v>397477</v>
      </c>
      <c r="I261" s="237">
        <v>250000</v>
      </c>
      <c r="J261" s="237">
        <v>142294.49</v>
      </c>
      <c r="K261" s="237">
        <v>142722.95000000001</v>
      </c>
      <c r="L261" s="237">
        <v>112836.91</v>
      </c>
      <c r="M261" s="205"/>
    </row>
    <row r="262" spans="1:13" s="4" customFormat="1" ht="30" customHeight="1" x14ac:dyDescent="0.3">
      <c r="A262" s="241"/>
      <c r="B262" s="244"/>
      <c r="C262" s="247" t="s">
        <v>370</v>
      </c>
      <c r="D262" s="196" t="s">
        <v>1082</v>
      </c>
      <c r="E262" s="229" t="s">
        <v>2</v>
      </c>
      <c r="F262" s="230" t="s">
        <v>274</v>
      </c>
      <c r="G262" s="231" t="s">
        <v>308</v>
      </c>
      <c r="H262" s="237">
        <v>724200</v>
      </c>
      <c r="I262" s="237">
        <v>450000</v>
      </c>
      <c r="J262" s="237">
        <v>169064.95999999999</v>
      </c>
      <c r="K262" s="237">
        <v>170785.09</v>
      </c>
      <c r="L262" s="237">
        <v>218080.35</v>
      </c>
      <c r="M262" s="205"/>
    </row>
    <row r="263" spans="1:13" s="4" customFormat="1" ht="30" customHeight="1" x14ac:dyDescent="0.3">
      <c r="A263" s="241"/>
      <c r="B263" s="244"/>
      <c r="C263" s="247" t="s">
        <v>371</v>
      </c>
      <c r="D263" s="196" t="s">
        <v>1083</v>
      </c>
      <c r="E263" s="229" t="s">
        <v>2</v>
      </c>
      <c r="F263" s="230" t="s">
        <v>1029</v>
      </c>
      <c r="G263" s="231" t="s">
        <v>308</v>
      </c>
      <c r="H263" s="237">
        <v>75000</v>
      </c>
      <c r="I263" s="237">
        <v>0</v>
      </c>
      <c r="J263" s="237">
        <v>45692.72</v>
      </c>
      <c r="K263" s="237">
        <v>45932.23</v>
      </c>
      <c r="L263" s="237">
        <v>52517.440000000002</v>
      </c>
      <c r="M263" s="205"/>
    </row>
    <row r="264" spans="1:13" s="4" customFormat="1" ht="30" customHeight="1" x14ac:dyDescent="0.3">
      <c r="A264" s="241"/>
      <c r="B264" s="244"/>
      <c r="C264" s="247" t="s">
        <v>385</v>
      </c>
      <c r="D264" s="196" t="s">
        <v>397</v>
      </c>
      <c r="E264" s="229" t="s">
        <v>5</v>
      </c>
      <c r="F264" s="230" t="s">
        <v>392</v>
      </c>
      <c r="G264" s="231" t="s">
        <v>315</v>
      </c>
      <c r="H264" s="237">
        <v>272962.96999999997</v>
      </c>
      <c r="I264" s="237">
        <v>170239.92</v>
      </c>
      <c r="J264" s="237">
        <v>0</v>
      </c>
      <c r="K264" s="237">
        <v>40000</v>
      </c>
      <c r="L264" s="237">
        <v>45000</v>
      </c>
      <c r="M264" s="205"/>
    </row>
    <row r="265" spans="1:13" s="4" customFormat="1" ht="30" customHeight="1" x14ac:dyDescent="0.3">
      <c r="A265" s="241"/>
      <c r="B265" s="244"/>
      <c r="C265" s="247" t="s">
        <v>386</v>
      </c>
      <c r="D265" s="196" t="s">
        <v>398</v>
      </c>
      <c r="E265" s="229" t="s">
        <v>5</v>
      </c>
      <c r="F265" s="230" t="s">
        <v>36</v>
      </c>
      <c r="G265" s="231" t="s">
        <v>315</v>
      </c>
      <c r="H265" s="237">
        <v>605573.47</v>
      </c>
      <c r="I265" s="237">
        <v>189303.61</v>
      </c>
      <c r="J265" s="237">
        <v>47232.97</v>
      </c>
      <c r="K265" s="237">
        <v>85000</v>
      </c>
      <c r="L265" s="237">
        <v>70000</v>
      </c>
      <c r="M265" s="205"/>
    </row>
    <row r="266" spans="1:13" s="4" customFormat="1" ht="30" customHeight="1" x14ac:dyDescent="0.3">
      <c r="A266" s="241"/>
      <c r="B266" s="244"/>
      <c r="C266" s="247" t="s">
        <v>387</v>
      </c>
      <c r="D266" s="196" t="s">
        <v>782</v>
      </c>
      <c r="E266" s="229" t="s">
        <v>5</v>
      </c>
      <c r="F266" s="230" t="s">
        <v>274</v>
      </c>
      <c r="G266" s="231" t="s">
        <v>315</v>
      </c>
      <c r="H266" s="237">
        <v>138167.86000000016</v>
      </c>
      <c r="I266" s="237">
        <v>100960.27</v>
      </c>
      <c r="J266" s="237">
        <v>90172.3</v>
      </c>
      <c r="K266" s="237">
        <v>90718.77</v>
      </c>
      <c r="L266" s="237">
        <v>105743.91</v>
      </c>
      <c r="M266" s="205"/>
    </row>
    <row r="267" spans="1:13" s="4" customFormat="1" ht="30" customHeight="1" x14ac:dyDescent="0.3">
      <c r="A267" s="241"/>
      <c r="B267" s="244"/>
      <c r="C267" s="247" t="s">
        <v>388</v>
      </c>
      <c r="D267" s="196" t="s">
        <v>781</v>
      </c>
      <c r="E267" s="229" t="s">
        <v>5</v>
      </c>
      <c r="F267" s="230" t="s">
        <v>274</v>
      </c>
      <c r="G267" s="231" t="s">
        <v>315</v>
      </c>
      <c r="H267" s="237">
        <v>837214.91</v>
      </c>
      <c r="I267" s="237">
        <v>300000</v>
      </c>
      <c r="J267" s="237">
        <v>474384.53</v>
      </c>
      <c r="K267" s="237">
        <v>270255.76</v>
      </c>
      <c r="L267" s="237">
        <v>344194.35</v>
      </c>
      <c r="M267" s="205"/>
    </row>
    <row r="268" spans="1:13" s="4" customFormat="1" ht="30" customHeight="1" x14ac:dyDescent="0.3">
      <c r="A268" s="241"/>
      <c r="B268" s="242"/>
      <c r="C268" s="233">
        <v>9324</v>
      </c>
      <c r="D268" s="196" t="s">
        <v>787</v>
      </c>
      <c r="E268" s="229" t="s">
        <v>5</v>
      </c>
      <c r="F268" s="230" t="s">
        <v>44</v>
      </c>
      <c r="G268" s="231" t="s">
        <v>314</v>
      </c>
      <c r="H268" s="237">
        <v>245035.55999999976</v>
      </c>
      <c r="I268" s="237">
        <v>225069.69</v>
      </c>
      <c r="J268" s="237">
        <v>79580</v>
      </c>
      <c r="K268" s="237">
        <v>35000</v>
      </c>
      <c r="L268" s="237">
        <v>35000</v>
      </c>
      <c r="M268" s="205"/>
    </row>
    <row r="269" spans="1:13" s="4" customFormat="1" ht="30" customHeight="1" x14ac:dyDescent="0.3">
      <c r="A269" s="241"/>
      <c r="B269" s="242"/>
      <c r="C269" s="233">
        <v>5033</v>
      </c>
      <c r="D269" s="195" t="s">
        <v>222</v>
      </c>
      <c r="E269" s="229" t="s">
        <v>2</v>
      </c>
      <c r="F269" s="230" t="s">
        <v>63</v>
      </c>
      <c r="G269" s="231" t="s">
        <v>308</v>
      </c>
      <c r="H269" s="237">
        <v>8800</v>
      </c>
      <c r="I269" s="237">
        <v>0</v>
      </c>
      <c r="J269" s="237">
        <v>0</v>
      </c>
      <c r="K269" s="237">
        <v>0</v>
      </c>
      <c r="L269" s="237">
        <v>0</v>
      </c>
      <c r="M269" s="205"/>
    </row>
    <row r="270" spans="1:13" s="4" customFormat="1" ht="30" customHeight="1" x14ac:dyDescent="0.3">
      <c r="A270" s="241"/>
      <c r="B270" s="242"/>
      <c r="C270" s="247">
        <v>9381</v>
      </c>
      <c r="D270" s="196" t="s">
        <v>402</v>
      </c>
      <c r="E270" s="229" t="s">
        <v>2</v>
      </c>
      <c r="F270" s="230" t="s">
        <v>48</v>
      </c>
      <c r="G270" s="231" t="s">
        <v>308</v>
      </c>
      <c r="H270" s="237">
        <v>0</v>
      </c>
      <c r="I270" s="237">
        <v>0</v>
      </c>
      <c r="J270" s="237">
        <v>104359</v>
      </c>
      <c r="K270" s="237">
        <v>550000</v>
      </c>
      <c r="L270" s="237">
        <v>550000</v>
      </c>
      <c r="M270" s="205"/>
    </row>
    <row r="271" spans="1:13" s="4" customFormat="1" ht="30" customHeight="1" x14ac:dyDescent="0.3">
      <c r="A271" s="241"/>
      <c r="B271" s="244"/>
      <c r="C271" s="247" t="s">
        <v>416</v>
      </c>
      <c r="D271" s="182" t="s">
        <v>769</v>
      </c>
      <c r="E271" s="229" t="s">
        <v>2</v>
      </c>
      <c r="F271" s="230" t="s">
        <v>123</v>
      </c>
      <c r="G271" s="231" t="s">
        <v>308</v>
      </c>
      <c r="H271" s="237">
        <v>15855</v>
      </c>
      <c r="I271" s="237">
        <v>0</v>
      </c>
      <c r="J271" s="237">
        <v>0</v>
      </c>
      <c r="K271" s="237">
        <v>0</v>
      </c>
      <c r="L271" s="237">
        <v>0</v>
      </c>
      <c r="M271" s="205"/>
    </row>
    <row r="272" spans="1:13" s="4" customFormat="1" ht="30" customHeight="1" x14ac:dyDescent="0.3">
      <c r="A272" s="241"/>
      <c r="B272" s="244"/>
      <c r="C272" s="247" t="s">
        <v>426</v>
      </c>
      <c r="D272" s="182" t="s">
        <v>428</v>
      </c>
      <c r="E272" s="229" t="s">
        <v>2</v>
      </c>
      <c r="F272" s="230" t="s">
        <v>37</v>
      </c>
      <c r="G272" s="231" t="s">
        <v>305</v>
      </c>
      <c r="H272" s="237">
        <v>0</v>
      </c>
      <c r="I272" s="237">
        <v>200000</v>
      </c>
      <c r="J272" s="237">
        <v>400000</v>
      </c>
      <c r="K272" s="237">
        <v>0</v>
      </c>
      <c r="L272" s="237">
        <v>0</v>
      </c>
      <c r="M272" s="205"/>
    </row>
    <row r="273" spans="1:13" s="4" customFormat="1" ht="30" customHeight="1" x14ac:dyDescent="0.3">
      <c r="A273" s="241"/>
      <c r="B273" s="244"/>
      <c r="C273" s="247" t="s">
        <v>427</v>
      </c>
      <c r="D273" s="182" t="s">
        <v>429</v>
      </c>
      <c r="E273" s="229" t="s">
        <v>2</v>
      </c>
      <c r="F273" s="230" t="s">
        <v>37</v>
      </c>
      <c r="G273" s="231" t="s">
        <v>305</v>
      </c>
      <c r="H273" s="237">
        <v>100000</v>
      </c>
      <c r="I273" s="237">
        <v>187678</v>
      </c>
      <c r="J273" s="237">
        <v>0</v>
      </c>
      <c r="K273" s="237">
        <v>0</v>
      </c>
      <c r="L273" s="237">
        <v>0</v>
      </c>
      <c r="M273" s="205"/>
    </row>
    <row r="274" spans="1:13" s="4" customFormat="1" ht="30" customHeight="1" x14ac:dyDescent="0.3">
      <c r="A274" s="241"/>
      <c r="B274" s="244"/>
      <c r="C274" s="235" t="s">
        <v>430</v>
      </c>
      <c r="D274" s="182" t="s">
        <v>1084</v>
      </c>
      <c r="E274" s="229" t="s">
        <v>155</v>
      </c>
      <c r="F274" s="230" t="s">
        <v>1157</v>
      </c>
      <c r="G274" s="231" t="s">
        <v>306</v>
      </c>
      <c r="H274" s="237">
        <v>50000</v>
      </c>
      <c r="I274" s="237">
        <v>232320.58666666667</v>
      </c>
      <c r="J274" s="237">
        <v>25826.693333333333</v>
      </c>
      <c r="K274" s="237">
        <v>25873.399999999998</v>
      </c>
      <c r="L274" s="237">
        <v>27157.600000000002</v>
      </c>
      <c r="M274" s="205"/>
    </row>
    <row r="275" spans="1:13" s="4" customFormat="1" ht="30" customHeight="1" x14ac:dyDescent="0.3">
      <c r="A275" s="241"/>
      <c r="B275" s="244"/>
      <c r="C275" s="247" t="s">
        <v>431</v>
      </c>
      <c r="D275" s="182" t="s">
        <v>451</v>
      </c>
      <c r="E275" s="229" t="s">
        <v>5</v>
      </c>
      <c r="F275" s="230" t="s">
        <v>1</v>
      </c>
      <c r="G275" s="231" t="s">
        <v>314</v>
      </c>
      <c r="H275" s="237">
        <v>98704</v>
      </c>
      <c r="I275" s="237">
        <v>0</v>
      </c>
      <c r="J275" s="237">
        <v>0</v>
      </c>
      <c r="K275" s="237">
        <v>10000</v>
      </c>
      <c r="L275" s="237">
        <v>0</v>
      </c>
      <c r="M275" s="205"/>
    </row>
    <row r="276" spans="1:13" s="4" customFormat="1" ht="30" customHeight="1" x14ac:dyDescent="0.3">
      <c r="A276" s="241"/>
      <c r="B276" s="244"/>
      <c r="C276" s="247" t="s">
        <v>432</v>
      </c>
      <c r="D276" s="182" t="s">
        <v>434</v>
      </c>
      <c r="E276" s="229" t="s">
        <v>2</v>
      </c>
      <c r="F276" s="230" t="s">
        <v>12</v>
      </c>
      <c r="G276" s="231" t="s">
        <v>309</v>
      </c>
      <c r="H276" s="237">
        <v>356099</v>
      </c>
      <c r="I276" s="237">
        <v>200000</v>
      </c>
      <c r="J276" s="237">
        <v>0</v>
      </c>
      <c r="K276" s="237">
        <v>0</v>
      </c>
      <c r="L276" s="237">
        <v>0</v>
      </c>
      <c r="M276" s="205"/>
    </row>
    <row r="277" spans="1:13" s="4" customFormat="1" ht="30" customHeight="1" x14ac:dyDescent="0.3">
      <c r="A277" s="241"/>
      <c r="B277" s="244"/>
      <c r="C277" s="247" t="s">
        <v>433</v>
      </c>
      <c r="D277" s="182" t="s">
        <v>435</v>
      </c>
      <c r="E277" s="229" t="s">
        <v>2</v>
      </c>
      <c r="F277" s="230" t="s">
        <v>18</v>
      </c>
      <c r="G277" s="231" t="s">
        <v>309</v>
      </c>
      <c r="H277" s="237">
        <v>222889</v>
      </c>
      <c r="I277" s="237">
        <v>0</v>
      </c>
      <c r="J277" s="237">
        <v>0</v>
      </c>
      <c r="K277" s="237">
        <v>0</v>
      </c>
      <c r="L277" s="237">
        <v>0</v>
      </c>
      <c r="M277" s="205"/>
    </row>
    <row r="278" spans="1:13" s="4" customFormat="1" ht="30" customHeight="1" x14ac:dyDescent="0.3">
      <c r="A278" s="241"/>
      <c r="B278" s="244"/>
      <c r="C278" s="247" t="s">
        <v>436</v>
      </c>
      <c r="D278" s="182" t="s">
        <v>437</v>
      </c>
      <c r="E278" s="229" t="s">
        <v>2</v>
      </c>
      <c r="F278" s="230" t="s">
        <v>12</v>
      </c>
      <c r="G278" s="231" t="s">
        <v>308</v>
      </c>
      <c r="H278" s="237">
        <v>20000</v>
      </c>
      <c r="I278" s="237">
        <v>0</v>
      </c>
      <c r="J278" s="237">
        <v>0</v>
      </c>
      <c r="K278" s="237">
        <v>0</v>
      </c>
      <c r="L278" s="237">
        <v>0</v>
      </c>
      <c r="M278" s="205"/>
    </row>
    <row r="279" spans="1:13" s="4" customFormat="1" ht="30" customHeight="1" x14ac:dyDescent="0.3">
      <c r="A279" s="241"/>
      <c r="B279" s="242"/>
      <c r="C279" s="247" t="s">
        <v>438</v>
      </c>
      <c r="D279" s="182" t="s">
        <v>462</v>
      </c>
      <c r="E279" s="229" t="s">
        <v>5</v>
      </c>
      <c r="F279" s="230" t="s">
        <v>1155</v>
      </c>
      <c r="G279" s="231" t="s">
        <v>314</v>
      </c>
      <c r="H279" s="237">
        <v>0</v>
      </c>
      <c r="I279" s="237">
        <v>51234.039999999994</v>
      </c>
      <c r="J279" s="237">
        <v>68663.48</v>
      </c>
      <c r="K279" s="237">
        <v>24361.25</v>
      </c>
      <c r="L279" s="237">
        <v>17000</v>
      </c>
      <c r="M279" s="205"/>
    </row>
    <row r="280" spans="1:13" s="54" customFormat="1" ht="30" customHeight="1" x14ac:dyDescent="0.3">
      <c r="A280" s="246"/>
      <c r="B280" s="244"/>
      <c r="C280" s="247" t="s">
        <v>452</v>
      </c>
      <c r="D280" s="182" t="s">
        <v>1085</v>
      </c>
      <c r="E280" s="229" t="s">
        <v>5</v>
      </c>
      <c r="F280" s="230" t="s">
        <v>34</v>
      </c>
      <c r="G280" s="231" t="s">
        <v>314</v>
      </c>
      <c r="H280" s="237">
        <v>890999.56</v>
      </c>
      <c r="I280" s="237">
        <v>757631.18</v>
      </c>
      <c r="J280" s="237">
        <v>1101547.1299999999</v>
      </c>
      <c r="K280" s="237">
        <v>1585721.18</v>
      </c>
      <c r="L280" s="237">
        <v>1975503.46</v>
      </c>
      <c r="M280" s="205"/>
    </row>
    <row r="281" spans="1:13" s="54" customFormat="1" ht="30" customHeight="1" x14ac:dyDescent="0.3">
      <c r="A281" s="246"/>
      <c r="B281" s="244"/>
      <c r="C281" s="247" t="s">
        <v>453</v>
      </c>
      <c r="D281" s="182" t="s">
        <v>1086</v>
      </c>
      <c r="E281" s="229" t="s">
        <v>5</v>
      </c>
      <c r="F281" s="230" t="s">
        <v>34</v>
      </c>
      <c r="G281" s="231" t="s">
        <v>314</v>
      </c>
      <c r="H281" s="237">
        <v>435000</v>
      </c>
      <c r="I281" s="237">
        <v>1350000</v>
      </c>
      <c r="J281" s="237">
        <v>1000000</v>
      </c>
      <c r="K281" s="237">
        <v>430000</v>
      </c>
      <c r="L281" s="237">
        <v>185000</v>
      </c>
      <c r="M281" s="205"/>
    </row>
    <row r="282" spans="1:13" s="54" customFormat="1" ht="30" customHeight="1" x14ac:dyDescent="0.3">
      <c r="A282" s="246"/>
      <c r="B282" s="244"/>
      <c r="C282" s="247" t="s">
        <v>454</v>
      </c>
      <c r="D282" s="182" t="s">
        <v>455</v>
      </c>
      <c r="E282" s="229" t="s">
        <v>5</v>
      </c>
      <c r="F282" s="230" t="s">
        <v>997</v>
      </c>
      <c r="G282" s="231" t="s">
        <v>307</v>
      </c>
      <c r="H282" s="237">
        <v>50000</v>
      </c>
      <c r="I282" s="237">
        <v>23919</v>
      </c>
      <c r="J282" s="237">
        <v>0</v>
      </c>
      <c r="K282" s="237">
        <v>0</v>
      </c>
      <c r="L282" s="237">
        <v>0</v>
      </c>
      <c r="M282" s="205"/>
    </row>
    <row r="283" spans="1:13" s="54" customFormat="1" ht="30" customHeight="1" x14ac:dyDescent="0.3">
      <c r="A283" s="246"/>
      <c r="B283" s="244"/>
      <c r="C283" s="247" t="s">
        <v>457</v>
      </c>
      <c r="D283" s="182" t="s">
        <v>458</v>
      </c>
      <c r="E283" s="229" t="s">
        <v>5</v>
      </c>
      <c r="F283" s="230" t="s">
        <v>459</v>
      </c>
      <c r="G283" s="231" t="s">
        <v>315</v>
      </c>
      <c r="H283" s="237">
        <v>347999.826</v>
      </c>
      <c r="I283" s="237">
        <v>207315.25</v>
      </c>
      <c r="J283" s="237">
        <v>89339.65</v>
      </c>
      <c r="K283" s="237">
        <v>80301.039999999994</v>
      </c>
      <c r="L283" s="237">
        <v>50000</v>
      </c>
      <c r="M283" s="205"/>
    </row>
    <row r="284" spans="1:13" s="54" customFormat="1" ht="30" customHeight="1" x14ac:dyDescent="0.3">
      <c r="A284" s="246"/>
      <c r="B284" s="244"/>
      <c r="C284" s="247" t="s">
        <v>651</v>
      </c>
      <c r="D284" s="196" t="s">
        <v>652</v>
      </c>
      <c r="E284" s="229" t="s">
        <v>5</v>
      </c>
      <c r="F284" s="230" t="s">
        <v>38</v>
      </c>
      <c r="G284" s="231" t="s">
        <v>315</v>
      </c>
      <c r="H284" s="237">
        <v>21750</v>
      </c>
      <c r="I284" s="237">
        <v>19000</v>
      </c>
      <c r="J284" s="237">
        <v>0</v>
      </c>
      <c r="K284" s="237">
        <v>6250</v>
      </c>
      <c r="L284" s="237">
        <v>3000</v>
      </c>
      <c r="M284" s="205"/>
    </row>
    <row r="285" spans="1:13" s="54" customFormat="1" ht="30" customHeight="1" x14ac:dyDescent="0.3">
      <c r="A285" s="246"/>
      <c r="B285" s="244"/>
      <c r="C285" s="247">
        <v>9375</v>
      </c>
      <c r="D285" s="182" t="s">
        <v>460</v>
      </c>
      <c r="E285" s="229" t="s">
        <v>2</v>
      </c>
      <c r="F285" s="230" t="s">
        <v>44</v>
      </c>
      <c r="G285" s="231" t="s">
        <v>308</v>
      </c>
      <c r="H285" s="237">
        <v>206272</v>
      </c>
      <c r="I285" s="237">
        <v>40000</v>
      </c>
      <c r="J285" s="237">
        <v>0</v>
      </c>
      <c r="K285" s="237">
        <v>0</v>
      </c>
      <c r="L285" s="237">
        <v>0</v>
      </c>
      <c r="M285" s="205"/>
    </row>
    <row r="286" spans="1:13" s="54" customFormat="1" ht="30" customHeight="1" x14ac:dyDescent="0.3">
      <c r="A286" s="246"/>
      <c r="B286" s="244"/>
      <c r="C286" s="247" t="s">
        <v>461</v>
      </c>
      <c r="D286" s="182" t="s">
        <v>788</v>
      </c>
      <c r="E286" s="229" t="s">
        <v>5</v>
      </c>
      <c r="F286" s="230" t="s">
        <v>27</v>
      </c>
      <c r="G286" s="231" t="s">
        <v>315</v>
      </c>
      <c r="H286" s="237">
        <v>0</v>
      </c>
      <c r="I286" s="237">
        <v>2262.630000000001</v>
      </c>
      <c r="J286" s="237">
        <v>39569.19</v>
      </c>
      <c r="K286" s="237">
        <v>18120.419999999998</v>
      </c>
      <c r="L286" s="237">
        <v>5000</v>
      </c>
      <c r="M286" s="205"/>
    </row>
    <row r="287" spans="1:13" s="54" customFormat="1" ht="30" customHeight="1" x14ac:dyDescent="0.3">
      <c r="A287" s="246"/>
      <c r="B287" s="242"/>
      <c r="C287" s="247" t="s">
        <v>463</v>
      </c>
      <c r="D287" s="182" t="s">
        <v>464</v>
      </c>
      <c r="E287" s="229" t="s">
        <v>5</v>
      </c>
      <c r="F287" s="230" t="s">
        <v>1155</v>
      </c>
      <c r="G287" s="231" t="s">
        <v>315</v>
      </c>
      <c r="H287" s="237">
        <v>74000</v>
      </c>
      <c r="I287" s="237">
        <v>0</v>
      </c>
      <c r="J287" s="237">
        <v>0</v>
      </c>
      <c r="K287" s="237">
        <v>0</v>
      </c>
      <c r="L287" s="237">
        <v>0</v>
      </c>
      <c r="M287" s="205"/>
    </row>
    <row r="288" spans="1:13" s="54" customFormat="1" ht="30" customHeight="1" x14ac:dyDescent="0.3">
      <c r="A288" s="246"/>
      <c r="B288" s="244"/>
      <c r="C288" s="247" t="s">
        <v>465</v>
      </c>
      <c r="D288" s="182" t="s">
        <v>466</v>
      </c>
      <c r="E288" s="229" t="s">
        <v>5</v>
      </c>
      <c r="F288" s="230" t="s">
        <v>195</v>
      </c>
      <c r="G288" s="231" t="s">
        <v>315</v>
      </c>
      <c r="H288" s="237">
        <v>396818.87</v>
      </c>
      <c r="I288" s="237">
        <v>33105.69</v>
      </c>
      <c r="J288" s="237">
        <v>0</v>
      </c>
      <c r="K288" s="237">
        <v>10000</v>
      </c>
      <c r="L288" s="237">
        <v>10000</v>
      </c>
      <c r="M288" s="205"/>
    </row>
    <row r="289" spans="1:13" s="54" customFormat="1" ht="30" customHeight="1" x14ac:dyDescent="0.3">
      <c r="A289" s="246"/>
      <c r="B289" s="244"/>
      <c r="C289" s="247" t="s">
        <v>467</v>
      </c>
      <c r="D289" s="182" t="s">
        <v>1087</v>
      </c>
      <c r="E289" s="229" t="s">
        <v>5</v>
      </c>
      <c r="F289" s="230" t="s">
        <v>468</v>
      </c>
      <c r="G289" s="231" t="s">
        <v>314</v>
      </c>
      <c r="H289" s="237">
        <v>437675.33</v>
      </c>
      <c r="I289" s="237">
        <v>285002.55</v>
      </c>
      <c r="J289" s="237">
        <v>133408.85</v>
      </c>
      <c r="K289" s="237">
        <v>108421.46</v>
      </c>
      <c r="L289" s="237">
        <v>80000</v>
      </c>
      <c r="M289" s="205"/>
    </row>
    <row r="290" spans="1:13" s="54" customFormat="1" ht="30" customHeight="1" x14ac:dyDescent="0.3">
      <c r="A290" s="246"/>
      <c r="B290" s="244"/>
      <c r="C290" s="247" t="s">
        <v>469</v>
      </c>
      <c r="D290" s="182" t="s">
        <v>783</v>
      </c>
      <c r="E290" s="229" t="s">
        <v>2</v>
      </c>
      <c r="F290" s="230" t="s">
        <v>1165</v>
      </c>
      <c r="G290" s="231" t="s">
        <v>308</v>
      </c>
      <c r="H290" s="237">
        <v>443243</v>
      </c>
      <c r="I290" s="237">
        <v>400000</v>
      </c>
      <c r="J290" s="237">
        <v>200000</v>
      </c>
      <c r="K290" s="237">
        <v>0</v>
      </c>
      <c r="L290" s="237">
        <v>0</v>
      </c>
      <c r="M290" s="205"/>
    </row>
    <row r="291" spans="1:13" s="54" customFormat="1" ht="30" customHeight="1" x14ac:dyDescent="0.3">
      <c r="A291" s="246"/>
      <c r="B291" s="244"/>
      <c r="C291" s="247" t="s">
        <v>517</v>
      </c>
      <c r="D291" s="182" t="s">
        <v>778</v>
      </c>
      <c r="E291" s="229" t="s">
        <v>2</v>
      </c>
      <c r="F291" s="230" t="s">
        <v>521</v>
      </c>
      <c r="G291" s="231" t="s">
        <v>308</v>
      </c>
      <c r="H291" s="237">
        <v>78</v>
      </c>
      <c r="I291" s="237">
        <v>0</v>
      </c>
      <c r="J291" s="237">
        <v>0</v>
      </c>
      <c r="K291" s="237">
        <v>0</v>
      </c>
      <c r="L291" s="237">
        <v>0</v>
      </c>
      <c r="M291" s="205"/>
    </row>
    <row r="292" spans="1:13" s="54" customFormat="1" ht="30" customHeight="1" x14ac:dyDescent="0.3">
      <c r="A292" s="246"/>
      <c r="B292" s="244"/>
      <c r="C292" s="247" t="s">
        <v>518</v>
      </c>
      <c r="D292" s="182" t="s">
        <v>779</v>
      </c>
      <c r="E292" s="229" t="s">
        <v>2</v>
      </c>
      <c r="F292" s="230" t="s">
        <v>22</v>
      </c>
      <c r="G292" s="231" t="s">
        <v>308</v>
      </c>
      <c r="H292" s="237">
        <v>4</v>
      </c>
      <c r="I292" s="237">
        <v>0</v>
      </c>
      <c r="J292" s="237">
        <v>0</v>
      </c>
      <c r="K292" s="237">
        <v>0</v>
      </c>
      <c r="L292" s="237">
        <v>0</v>
      </c>
      <c r="M292" s="205"/>
    </row>
    <row r="293" spans="1:13" s="54" customFormat="1" ht="30" customHeight="1" x14ac:dyDescent="0.3">
      <c r="A293" s="246"/>
      <c r="B293" s="244"/>
      <c r="C293" s="247" t="s">
        <v>519</v>
      </c>
      <c r="D293" s="182" t="s">
        <v>772</v>
      </c>
      <c r="E293" s="229" t="s">
        <v>2</v>
      </c>
      <c r="F293" s="230" t="s">
        <v>33</v>
      </c>
      <c r="G293" s="231" t="s">
        <v>308</v>
      </c>
      <c r="H293" s="237">
        <v>4962</v>
      </c>
      <c r="I293" s="237">
        <v>0</v>
      </c>
      <c r="J293" s="237">
        <v>0</v>
      </c>
      <c r="K293" s="237">
        <v>0</v>
      </c>
      <c r="L293" s="237">
        <v>0</v>
      </c>
      <c r="M293" s="205"/>
    </row>
    <row r="294" spans="1:13" s="54" customFormat="1" ht="30" customHeight="1" x14ac:dyDescent="0.3">
      <c r="A294" s="246"/>
      <c r="B294" s="244"/>
      <c r="C294" s="247" t="s">
        <v>520</v>
      </c>
      <c r="D294" s="182" t="s">
        <v>773</v>
      </c>
      <c r="E294" s="229" t="s">
        <v>2</v>
      </c>
      <c r="F294" s="230" t="s">
        <v>49</v>
      </c>
      <c r="G294" s="231" t="s">
        <v>308</v>
      </c>
      <c r="H294" s="237">
        <v>4962</v>
      </c>
      <c r="I294" s="237">
        <v>0</v>
      </c>
      <c r="J294" s="237">
        <v>0</v>
      </c>
      <c r="K294" s="237">
        <v>0</v>
      </c>
      <c r="L294" s="237">
        <v>0</v>
      </c>
      <c r="M294" s="205"/>
    </row>
    <row r="295" spans="1:13" s="54" customFormat="1" ht="30" customHeight="1" x14ac:dyDescent="0.3">
      <c r="A295" s="246"/>
      <c r="B295" s="244"/>
      <c r="C295" s="247" t="s">
        <v>522</v>
      </c>
      <c r="D295" s="182" t="s">
        <v>523</v>
      </c>
      <c r="E295" s="229" t="s">
        <v>2</v>
      </c>
      <c r="F295" s="230" t="s">
        <v>78</v>
      </c>
      <c r="G295" s="231" t="s">
        <v>308</v>
      </c>
      <c r="H295" s="237">
        <v>490170</v>
      </c>
      <c r="I295" s="237">
        <v>0</v>
      </c>
      <c r="J295" s="237">
        <v>0</v>
      </c>
      <c r="K295" s="237">
        <v>0</v>
      </c>
      <c r="L295" s="237">
        <v>0</v>
      </c>
      <c r="M295" s="205"/>
    </row>
    <row r="296" spans="1:13" s="4" customFormat="1" ht="30" customHeight="1" x14ac:dyDescent="0.3">
      <c r="A296" s="241"/>
      <c r="B296" s="244"/>
      <c r="C296" s="247">
        <v>6670</v>
      </c>
      <c r="D296" s="182" t="s">
        <v>439</v>
      </c>
      <c r="E296" s="229" t="s">
        <v>2</v>
      </c>
      <c r="F296" s="230" t="s">
        <v>48</v>
      </c>
      <c r="G296" s="231" t="s">
        <v>308</v>
      </c>
      <c r="H296" s="237">
        <v>0</v>
      </c>
      <c r="I296" s="237">
        <v>50000</v>
      </c>
      <c r="J296" s="237">
        <v>50000</v>
      </c>
      <c r="K296" s="237">
        <v>71896.070000000007</v>
      </c>
      <c r="L296" s="237">
        <v>0</v>
      </c>
      <c r="M296" s="205"/>
    </row>
    <row r="297" spans="1:13" s="4" customFormat="1" ht="30" customHeight="1" x14ac:dyDescent="0.3">
      <c r="A297" s="241"/>
      <c r="B297" s="244"/>
      <c r="C297" s="247">
        <v>6669</v>
      </c>
      <c r="D297" s="182" t="s">
        <v>440</v>
      </c>
      <c r="E297" s="229" t="s">
        <v>2</v>
      </c>
      <c r="F297" s="230" t="s">
        <v>48</v>
      </c>
      <c r="G297" s="231" t="s">
        <v>308</v>
      </c>
      <c r="H297" s="237">
        <v>0</v>
      </c>
      <c r="I297" s="237">
        <v>50000</v>
      </c>
      <c r="J297" s="237">
        <v>50000</v>
      </c>
      <c r="K297" s="237">
        <v>51198.73</v>
      </c>
      <c r="L297" s="237">
        <v>0</v>
      </c>
      <c r="M297" s="205"/>
    </row>
    <row r="298" spans="1:13" s="4" customFormat="1" ht="30" customHeight="1" x14ac:dyDescent="0.3">
      <c r="A298" s="241"/>
      <c r="B298" s="244"/>
      <c r="C298" s="247">
        <v>6671</v>
      </c>
      <c r="D298" s="182" t="s">
        <v>441</v>
      </c>
      <c r="E298" s="229" t="s">
        <v>2</v>
      </c>
      <c r="F298" s="230" t="s">
        <v>48</v>
      </c>
      <c r="G298" s="231" t="s">
        <v>308</v>
      </c>
      <c r="H298" s="237">
        <v>0</v>
      </c>
      <c r="I298" s="237">
        <v>40000</v>
      </c>
      <c r="J298" s="237">
        <v>40000</v>
      </c>
      <c r="K298" s="237">
        <v>69040.399999999994</v>
      </c>
      <c r="L298" s="237">
        <v>0</v>
      </c>
      <c r="M298" s="205"/>
    </row>
    <row r="299" spans="1:13" s="4" customFormat="1" ht="30" customHeight="1" x14ac:dyDescent="0.3">
      <c r="A299" s="241"/>
      <c r="B299" s="244"/>
      <c r="C299" s="247">
        <v>6672</v>
      </c>
      <c r="D299" s="182" t="s">
        <v>442</v>
      </c>
      <c r="E299" s="229" t="s">
        <v>2</v>
      </c>
      <c r="F299" s="230" t="s">
        <v>48</v>
      </c>
      <c r="G299" s="231" t="s">
        <v>308</v>
      </c>
      <c r="H299" s="237">
        <v>250000</v>
      </c>
      <c r="I299" s="237">
        <v>325677.21000000002</v>
      </c>
      <c r="J299" s="237">
        <v>0</v>
      </c>
      <c r="K299" s="237">
        <v>0</v>
      </c>
      <c r="L299" s="237">
        <v>0</v>
      </c>
      <c r="M299" s="205"/>
    </row>
    <row r="300" spans="1:13" s="4" customFormat="1" ht="30" customHeight="1" x14ac:dyDescent="0.3">
      <c r="A300" s="241"/>
      <c r="B300" s="244"/>
      <c r="C300" s="247">
        <v>9429</v>
      </c>
      <c r="D300" s="182" t="s">
        <v>443</v>
      </c>
      <c r="E300" s="229" t="s">
        <v>2</v>
      </c>
      <c r="F300" s="230" t="s">
        <v>48</v>
      </c>
      <c r="G300" s="231" t="s">
        <v>308</v>
      </c>
      <c r="H300" s="237">
        <v>0</v>
      </c>
      <c r="I300" s="237">
        <v>103534.32</v>
      </c>
      <c r="J300" s="237">
        <v>0</v>
      </c>
      <c r="K300" s="237">
        <v>0</v>
      </c>
      <c r="L300" s="237">
        <v>0</v>
      </c>
      <c r="M300" s="205"/>
    </row>
    <row r="301" spans="1:13" s="4" customFormat="1" ht="30" customHeight="1" x14ac:dyDescent="0.3">
      <c r="A301" s="241"/>
      <c r="B301" s="244"/>
      <c r="C301" s="247">
        <v>9433</v>
      </c>
      <c r="D301" s="182" t="s">
        <v>444</v>
      </c>
      <c r="E301" s="229" t="s">
        <v>2</v>
      </c>
      <c r="F301" s="230" t="s">
        <v>48</v>
      </c>
      <c r="G301" s="231" t="s">
        <v>308</v>
      </c>
      <c r="H301" s="237">
        <v>0</v>
      </c>
      <c r="I301" s="237">
        <v>37995</v>
      </c>
      <c r="J301" s="237">
        <v>0</v>
      </c>
      <c r="K301" s="237">
        <v>0</v>
      </c>
      <c r="L301" s="237">
        <v>0</v>
      </c>
      <c r="M301" s="205"/>
    </row>
    <row r="302" spans="1:13" s="4" customFormat="1" ht="30" customHeight="1" x14ac:dyDescent="0.3">
      <c r="A302" s="241"/>
      <c r="B302" s="244"/>
      <c r="C302" s="247">
        <v>9432</v>
      </c>
      <c r="D302" s="182" t="s">
        <v>445</v>
      </c>
      <c r="E302" s="229" t="s">
        <v>2</v>
      </c>
      <c r="F302" s="230" t="s">
        <v>48</v>
      </c>
      <c r="G302" s="231" t="s">
        <v>308</v>
      </c>
      <c r="H302" s="237">
        <v>0</v>
      </c>
      <c r="I302" s="237">
        <v>37995</v>
      </c>
      <c r="J302" s="237">
        <v>0</v>
      </c>
      <c r="K302" s="237">
        <v>0</v>
      </c>
      <c r="L302" s="237">
        <v>0</v>
      </c>
      <c r="M302" s="205"/>
    </row>
    <row r="303" spans="1:13" s="4" customFormat="1" ht="30" customHeight="1" x14ac:dyDescent="0.3">
      <c r="A303" s="241"/>
      <c r="B303" s="244"/>
      <c r="C303" s="247">
        <v>9434</v>
      </c>
      <c r="D303" s="182" t="s">
        <v>446</v>
      </c>
      <c r="E303" s="229" t="s">
        <v>2</v>
      </c>
      <c r="F303" s="230" t="s">
        <v>48</v>
      </c>
      <c r="G303" s="231" t="s">
        <v>308</v>
      </c>
      <c r="H303" s="237">
        <v>70000</v>
      </c>
      <c r="I303" s="237">
        <v>78933.19</v>
      </c>
      <c r="J303" s="237">
        <v>0</v>
      </c>
      <c r="K303" s="237">
        <v>0</v>
      </c>
      <c r="L303" s="237">
        <v>0</v>
      </c>
      <c r="M303" s="205"/>
    </row>
    <row r="304" spans="1:13" s="4" customFormat="1" ht="30" customHeight="1" x14ac:dyDescent="0.3">
      <c r="A304" s="241"/>
      <c r="B304" s="244"/>
      <c r="C304" s="247">
        <v>9431</v>
      </c>
      <c r="D304" s="182" t="s">
        <v>447</v>
      </c>
      <c r="E304" s="229" t="s">
        <v>2</v>
      </c>
      <c r="F304" s="230" t="s">
        <v>48</v>
      </c>
      <c r="G304" s="231" t="s">
        <v>308</v>
      </c>
      <c r="H304" s="237">
        <v>0</v>
      </c>
      <c r="I304" s="237">
        <v>30396.15</v>
      </c>
      <c r="J304" s="237">
        <v>0</v>
      </c>
      <c r="K304" s="237">
        <v>0</v>
      </c>
      <c r="L304" s="237">
        <v>0</v>
      </c>
      <c r="M304" s="205"/>
    </row>
    <row r="305" spans="1:13" s="4" customFormat="1" ht="30" customHeight="1" x14ac:dyDescent="0.3">
      <c r="A305" s="241"/>
      <c r="B305" s="244"/>
      <c r="C305" s="247">
        <v>9430</v>
      </c>
      <c r="D305" s="182" t="s">
        <v>448</v>
      </c>
      <c r="E305" s="229" t="s">
        <v>2</v>
      </c>
      <c r="F305" s="230" t="s">
        <v>48</v>
      </c>
      <c r="G305" s="231" t="s">
        <v>308</v>
      </c>
      <c r="H305" s="237">
        <v>0</v>
      </c>
      <c r="I305" s="237">
        <v>36551.9</v>
      </c>
      <c r="J305" s="237">
        <v>0</v>
      </c>
      <c r="K305" s="237">
        <v>0</v>
      </c>
      <c r="L305" s="237">
        <v>0</v>
      </c>
      <c r="M305" s="205"/>
    </row>
    <row r="306" spans="1:13" s="4" customFormat="1" ht="30" customHeight="1" x14ac:dyDescent="0.3">
      <c r="A306" s="241"/>
      <c r="B306" s="244"/>
      <c r="C306" s="247">
        <v>9435</v>
      </c>
      <c r="D306" s="182" t="s">
        <v>449</v>
      </c>
      <c r="E306" s="229" t="s">
        <v>2</v>
      </c>
      <c r="F306" s="230" t="s">
        <v>48</v>
      </c>
      <c r="G306" s="231" t="s">
        <v>308</v>
      </c>
      <c r="H306" s="237">
        <v>40000</v>
      </c>
      <c r="I306" s="237">
        <v>34818.15</v>
      </c>
      <c r="J306" s="237">
        <v>0</v>
      </c>
      <c r="K306" s="237">
        <v>0</v>
      </c>
      <c r="L306" s="237">
        <v>0</v>
      </c>
      <c r="M306" s="205"/>
    </row>
    <row r="307" spans="1:13" s="4" customFormat="1" ht="30" customHeight="1" x14ac:dyDescent="0.3">
      <c r="A307" s="241"/>
      <c r="B307" s="244"/>
      <c r="C307" s="247" t="s">
        <v>513</v>
      </c>
      <c r="D307" s="182" t="s">
        <v>515</v>
      </c>
      <c r="E307" s="229" t="s">
        <v>2</v>
      </c>
      <c r="F307" s="230" t="s">
        <v>30</v>
      </c>
      <c r="G307" s="231" t="s">
        <v>308</v>
      </c>
      <c r="H307" s="237">
        <v>21541</v>
      </c>
      <c r="I307" s="237">
        <v>0</v>
      </c>
      <c r="J307" s="237">
        <v>0</v>
      </c>
      <c r="K307" s="237">
        <v>0</v>
      </c>
      <c r="L307" s="237">
        <v>0</v>
      </c>
      <c r="M307" s="205"/>
    </row>
    <row r="308" spans="1:13" s="4" customFormat="1" ht="30" customHeight="1" x14ac:dyDescent="0.3">
      <c r="A308" s="241"/>
      <c r="B308" s="244"/>
      <c r="C308" s="247" t="s">
        <v>534</v>
      </c>
      <c r="D308" s="182" t="s">
        <v>535</v>
      </c>
      <c r="E308" s="229" t="s">
        <v>5</v>
      </c>
      <c r="F308" s="230" t="s">
        <v>30</v>
      </c>
      <c r="G308" s="231" t="s">
        <v>314</v>
      </c>
      <c r="H308" s="237">
        <v>0</v>
      </c>
      <c r="I308" s="237">
        <v>260117.55</v>
      </c>
      <c r="J308" s="237">
        <v>581251.75</v>
      </c>
      <c r="K308" s="237">
        <v>77990.039999999994</v>
      </c>
      <c r="L308" s="237">
        <v>45000</v>
      </c>
      <c r="M308" s="205"/>
    </row>
    <row r="309" spans="1:13" s="4" customFormat="1" ht="30" customHeight="1" x14ac:dyDescent="0.3">
      <c r="A309" s="241"/>
      <c r="B309" s="244"/>
      <c r="C309" s="247" t="s">
        <v>514</v>
      </c>
      <c r="D309" s="182" t="s">
        <v>516</v>
      </c>
      <c r="E309" s="229" t="s">
        <v>2</v>
      </c>
      <c r="F309" s="230" t="s">
        <v>30</v>
      </c>
      <c r="G309" s="231" t="s">
        <v>308</v>
      </c>
      <c r="H309" s="237">
        <v>15628</v>
      </c>
      <c r="I309" s="237">
        <v>60000</v>
      </c>
      <c r="J309" s="237">
        <v>0</v>
      </c>
      <c r="K309" s="237">
        <v>0</v>
      </c>
      <c r="L309" s="237">
        <v>0</v>
      </c>
      <c r="M309" s="205"/>
    </row>
    <row r="310" spans="1:13" s="4" customFormat="1" ht="30" customHeight="1" x14ac:dyDescent="0.3">
      <c r="A310" s="252"/>
      <c r="B310" s="244"/>
      <c r="C310" s="253">
        <v>9439</v>
      </c>
      <c r="D310" s="182" t="s">
        <v>509</v>
      </c>
      <c r="E310" s="229" t="s">
        <v>5</v>
      </c>
      <c r="F310" s="230" t="s">
        <v>1155</v>
      </c>
      <c r="G310" s="231" t="s">
        <v>315</v>
      </c>
      <c r="H310" s="237">
        <v>161000</v>
      </c>
      <c r="I310" s="237">
        <v>55000</v>
      </c>
      <c r="J310" s="237">
        <v>5000</v>
      </c>
      <c r="K310" s="237">
        <v>7482.0299999999115</v>
      </c>
      <c r="L310" s="237">
        <v>0</v>
      </c>
      <c r="M310" s="205"/>
    </row>
    <row r="311" spans="1:13" s="4" customFormat="1" ht="30" customHeight="1" x14ac:dyDescent="0.3">
      <c r="A311" s="252"/>
      <c r="B311" s="244"/>
      <c r="C311" s="247" t="s">
        <v>510</v>
      </c>
      <c r="D311" s="195" t="s">
        <v>770</v>
      </c>
      <c r="E311" s="229" t="s">
        <v>2</v>
      </c>
      <c r="F311" s="230" t="s">
        <v>131</v>
      </c>
      <c r="G311" s="231" t="s">
        <v>308</v>
      </c>
      <c r="H311" s="237">
        <v>500000</v>
      </c>
      <c r="I311" s="237">
        <v>215443</v>
      </c>
      <c r="J311" s="237">
        <v>0</v>
      </c>
      <c r="K311" s="237">
        <v>0</v>
      </c>
      <c r="L311" s="237">
        <v>0</v>
      </c>
      <c r="M311" s="205"/>
    </row>
    <row r="312" spans="1:13" s="4" customFormat="1" ht="30" customHeight="1" x14ac:dyDescent="0.3">
      <c r="A312" s="252"/>
      <c r="B312" s="244"/>
      <c r="C312" s="253" t="s">
        <v>511</v>
      </c>
      <c r="D312" s="182" t="s">
        <v>771</v>
      </c>
      <c r="E312" s="229" t="s">
        <v>2</v>
      </c>
      <c r="F312" s="230" t="s">
        <v>512</v>
      </c>
      <c r="G312" s="231" t="s">
        <v>308</v>
      </c>
      <c r="H312" s="237">
        <v>5200</v>
      </c>
      <c r="I312" s="237">
        <v>0</v>
      </c>
      <c r="J312" s="237">
        <v>0</v>
      </c>
      <c r="K312" s="237">
        <v>0</v>
      </c>
      <c r="L312" s="237">
        <v>0</v>
      </c>
      <c r="M312" s="205"/>
    </row>
    <row r="313" spans="1:13" s="4" customFormat="1" ht="30" customHeight="1" x14ac:dyDescent="0.3">
      <c r="A313" s="252"/>
      <c r="B313" s="244"/>
      <c r="C313" s="253" t="s">
        <v>524</v>
      </c>
      <c r="D313" s="182" t="s">
        <v>525</v>
      </c>
      <c r="E313" s="229" t="s">
        <v>3</v>
      </c>
      <c r="F313" s="230" t="s">
        <v>974</v>
      </c>
      <c r="G313" s="231" t="s">
        <v>307</v>
      </c>
      <c r="H313" s="237">
        <v>600000</v>
      </c>
      <c r="I313" s="237">
        <v>199785</v>
      </c>
      <c r="J313" s="237">
        <v>0</v>
      </c>
      <c r="K313" s="237">
        <v>0</v>
      </c>
      <c r="L313" s="237">
        <v>0</v>
      </c>
      <c r="M313" s="205"/>
    </row>
    <row r="314" spans="1:13" s="6" customFormat="1" ht="30" customHeight="1" x14ac:dyDescent="0.3">
      <c r="A314" s="254"/>
      <c r="B314" s="242"/>
      <c r="C314" s="253">
        <v>9441</v>
      </c>
      <c r="D314" s="201" t="s">
        <v>526</v>
      </c>
      <c r="E314" s="229" t="s">
        <v>5</v>
      </c>
      <c r="F314" s="230" t="s">
        <v>983</v>
      </c>
      <c r="G314" s="231" t="s">
        <v>315</v>
      </c>
      <c r="H314" s="237">
        <v>37000</v>
      </c>
      <c r="I314" s="237">
        <v>39599.24</v>
      </c>
      <c r="J314" s="237">
        <v>8710.3700000000008</v>
      </c>
      <c r="K314" s="237">
        <v>2823.18</v>
      </c>
      <c r="L314" s="237">
        <v>6347.18</v>
      </c>
      <c r="M314" s="205"/>
    </row>
    <row r="315" spans="1:13" s="6" customFormat="1" ht="30" customHeight="1" x14ac:dyDescent="0.3">
      <c r="A315" s="254"/>
      <c r="B315" s="242"/>
      <c r="C315" s="253">
        <v>9444</v>
      </c>
      <c r="D315" s="201" t="s">
        <v>527</v>
      </c>
      <c r="E315" s="229" t="s">
        <v>5</v>
      </c>
      <c r="F315" s="230" t="s">
        <v>984</v>
      </c>
      <c r="G315" s="231" t="s">
        <v>315</v>
      </c>
      <c r="H315" s="237">
        <v>41000</v>
      </c>
      <c r="I315" s="237">
        <v>9127.19</v>
      </c>
      <c r="J315" s="237">
        <v>5581.34</v>
      </c>
      <c r="K315" s="237">
        <v>4762.0200000000004</v>
      </c>
      <c r="L315" s="237">
        <v>5147.28</v>
      </c>
      <c r="M315" s="205"/>
    </row>
    <row r="316" spans="1:13" s="6" customFormat="1" ht="30" customHeight="1" x14ac:dyDescent="0.3">
      <c r="A316" s="254"/>
      <c r="B316" s="242"/>
      <c r="C316" s="253" t="s">
        <v>528</v>
      </c>
      <c r="D316" s="201" t="s">
        <v>664</v>
      </c>
      <c r="E316" s="229" t="s">
        <v>5</v>
      </c>
      <c r="F316" s="230" t="s">
        <v>141</v>
      </c>
      <c r="G316" s="231" t="s">
        <v>314</v>
      </c>
      <c r="H316" s="237">
        <v>17000.41</v>
      </c>
      <c r="I316" s="237">
        <v>67858.8</v>
      </c>
      <c r="J316" s="237">
        <v>0</v>
      </c>
      <c r="K316" s="237">
        <v>5000</v>
      </c>
      <c r="L316" s="237">
        <v>15000</v>
      </c>
      <c r="M316" s="205"/>
    </row>
    <row r="317" spans="1:13" s="6" customFormat="1" ht="30" customHeight="1" x14ac:dyDescent="0.3">
      <c r="A317" s="254"/>
      <c r="B317" s="242"/>
      <c r="C317" s="253" t="s">
        <v>529</v>
      </c>
      <c r="D317" s="201" t="s">
        <v>776</v>
      </c>
      <c r="E317" s="229" t="s">
        <v>2</v>
      </c>
      <c r="F317" s="230" t="s">
        <v>39</v>
      </c>
      <c r="G317" s="231" t="s">
        <v>308</v>
      </c>
      <c r="H317" s="237">
        <v>1637</v>
      </c>
      <c r="I317" s="237">
        <v>0</v>
      </c>
      <c r="J317" s="237">
        <v>0</v>
      </c>
      <c r="K317" s="237">
        <v>0</v>
      </c>
      <c r="L317" s="237">
        <v>0</v>
      </c>
      <c r="M317" s="205"/>
    </row>
    <row r="318" spans="1:13" s="6" customFormat="1" ht="30" customHeight="1" x14ac:dyDescent="0.3">
      <c r="A318" s="254"/>
      <c r="B318" s="242"/>
      <c r="C318" s="253">
        <v>9440</v>
      </c>
      <c r="D318" s="201" t="s">
        <v>531</v>
      </c>
      <c r="E318" s="229" t="s">
        <v>5</v>
      </c>
      <c r="F318" s="230" t="s">
        <v>982</v>
      </c>
      <c r="G318" s="231" t="s">
        <v>315</v>
      </c>
      <c r="H318" s="237">
        <v>126000</v>
      </c>
      <c r="I318" s="237">
        <v>159552.25</v>
      </c>
      <c r="J318" s="237">
        <v>31916.79</v>
      </c>
      <c r="K318" s="237">
        <v>6944.53</v>
      </c>
      <c r="L318" s="237">
        <v>19985.32</v>
      </c>
      <c r="M318" s="205"/>
    </row>
    <row r="319" spans="1:13" s="6" customFormat="1" ht="30" customHeight="1" x14ac:dyDescent="0.3">
      <c r="A319" s="254"/>
      <c r="B319" s="242"/>
      <c r="C319" s="253">
        <v>9442</v>
      </c>
      <c r="D319" s="201" t="s">
        <v>532</v>
      </c>
      <c r="E319" s="229" t="s">
        <v>5</v>
      </c>
      <c r="F319" s="230" t="s">
        <v>1159</v>
      </c>
      <c r="G319" s="231" t="s">
        <v>315</v>
      </c>
      <c r="H319" s="237">
        <v>23000</v>
      </c>
      <c r="I319" s="237">
        <v>9127.19</v>
      </c>
      <c r="J319" s="237">
        <v>5581.34</v>
      </c>
      <c r="K319" s="237">
        <v>4762.0200000000004</v>
      </c>
      <c r="L319" s="237">
        <v>5147.28</v>
      </c>
      <c r="M319" s="205"/>
    </row>
    <row r="320" spans="1:13" s="6" customFormat="1" ht="30" customHeight="1" x14ac:dyDescent="0.3">
      <c r="A320" s="254"/>
      <c r="B320" s="242"/>
      <c r="C320" s="253">
        <v>9443</v>
      </c>
      <c r="D320" s="201" t="s">
        <v>533</v>
      </c>
      <c r="E320" s="229" t="s">
        <v>5</v>
      </c>
      <c r="F320" s="230" t="s">
        <v>274</v>
      </c>
      <c r="G320" s="231" t="s">
        <v>314</v>
      </c>
      <c r="H320" s="237">
        <v>2000</v>
      </c>
      <c r="I320" s="237">
        <v>0</v>
      </c>
      <c r="J320" s="237">
        <v>0</v>
      </c>
      <c r="K320" s="237">
        <v>1000</v>
      </c>
      <c r="L320" s="237">
        <v>0</v>
      </c>
      <c r="M320" s="205"/>
    </row>
    <row r="321" spans="1:13" s="6" customFormat="1" ht="30" customHeight="1" x14ac:dyDescent="0.3">
      <c r="A321" s="254"/>
      <c r="B321" s="242"/>
      <c r="C321" s="253" t="s">
        <v>536</v>
      </c>
      <c r="D321" s="201" t="s">
        <v>1088</v>
      </c>
      <c r="E321" s="229" t="s">
        <v>3</v>
      </c>
      <c r="F321" s="230" t="s">
        <v>1155</v>
      </c>
      <c r="G321" s="231" t="s">
        <v>307</v>
      </c>
      <c r="H321" s="237">
        <v>400000</v>
      </c>
      <c r="I321" s="237">
        <v>573970</v>
      </c>
      <c r="J321" s="237">
        <v>0</v>
      </c>
      <c r="K321" s="237">
        <v>0</v>
      </c>
      <c r="L321" s="237">
        <v>0</v>
      </c>
      <c r="M321" s="205"/>
    </row>
    <row r="322" spans="1:13" s="6" customFormat="1" ht="30" customHeight="1" x14ac:dyDescent="0.3">
      <c r="A322" s="254"/>
      <c r="B322" s="242"/>
      <c r="C322" s="253" t="s">
        <v>537</v>
      </c>
      <c r="D322" s="201" t="s">
        <v>763</v>
      </c>
      <c r="E322" s="229" t="s">
        <v>3</v>
      </c>
      <c r="F322" s="230" t="s">
        <v>987</v>
      </c>
      <c r="G322" s="231" t="s">
        <v>307</v>
      </c>
      <c r="H322" s="237">
        <v>800000</v>
      </c>
      <c r="I322" s="237">
        <v>385973</v>
      </c>
      <c r="J322" s="237">
        <v>0</v>
      </c>
      <c r="K322" s="237">
        <v>0</v>
      </c>
      <c r="L322" s="237">
        <v>0</v>
      </c>
      <c r="M322" s="205"/>
    </row>
    <row r="323" spans="1:13" s="33" customFormat="1" ht="30" customHeight="1" x14ac:dyDescent="0.3">
      <c r="A323" s="255"/>
      <c r="B323" s="242"/>
      <c r="C323" s="253" t="s">
        <v>541</v>
      </c>
      <c r="D323" s="201" t="s">
        <v>542</v>
      </c>
      <c r="E323" s="229" t="s">
        <v>205</v>
      </c>
      <c r="F323" s="230" t="s">
        <v>33</v>
      </c>
      <c r="G323" s="231" t="s">
        <v>305</v>
      </c>
      <c r="H323" s="237">
        <v>9000</v>
      </c>
      <c r="I323" s="237">
        <v>9000</v>
      </c>
      <c r="J323" s="237">
        <v>0</v>
      </c>
      <c r="K323" s="237">
        <v>0</v>
      </c>
      <c r="L323" s="237">
        <v>0</v>
      </c>
      <c r="M323" s="205"/>
    </row>
    <row r="324" spans="1:13" s="6" customFormat="1" ht="30" customHeight="1" x14ac:dyDescent="0.3">
      <c r="A324" s="254"/>
      <c r="B324" s="242"/>
      <c r="C324" s="253" t="s">
        <v>538</v>
      </c>
      <c r="D324" s="201" t="s">
        <v>774</v>
      </c>
      <c r="E324" s="229" t="s">
        <v>2</v>
      </c>
      <c r="F324" s="230" t="s">
        <v>540</v>
      </c>
      <c r="G324" s="231" t="s">
        <v>308</v>
      </c>
      <c r="H324" s="237">
        <v>4962</v>
      </c>
      <c r="I324" s="237">
        <v>0</v>
      </c>
      <c r="J324" s="237">
        <v>0</v>
      </c>
      <c r="K324" s="237">
        <v>0</v>
      </c>
      <c r="L324" s="237">
        <v>0</v>
      </c>
      <c r="M324" s="205"/>
    </row>
    <row r="325" spans="1:13" s="33" customFormat="1" ht="30" customHeight="1" x14ac:dyDescent="0.3">
      <c r="A325" s="255"/>
      <c r="B325" s="242"/>
      <c r="C325" s="253" t="s">
        <v>544</v>
      </c>
      <c r="D325" s="201" t="s">
        <v>545</v>
      </c>
      <c r="E325" s="229" t="s">
        <v>3</v>
      </c>
      <c r="F325" s="230" t="s">
        <v>1158</v>
      </c>
      <c r="G325" s="231" t="s">
        <v>307</v>
      </c>
      <c r="H325" s="237">
        <v>400000</v>
      </c>
      <c r="I325" s="237">
        <v>655994</v>
      </c>
      <c r="J325" s="237">
        <v>200000</v>
      </c>
      <c r="K325" s="237">
        <v>300000</v>
      </c>
      <c r="L325" s="237">
        <v>0</v>
      </c>
      <c r="M325" s="205"/>
    </row>
    <row r="326" spans="1:13" s="33" customFormat="1" ht="30" customHeight="1" x14ac:dyDescent="0.3">
      <c r="A326" s="255"/>
      <c r="B326" s="242"/>
      <c r="C326" s="253" t="s">
        <v>546</v>
      </c>
      <c r="D326" s="201" t="s">
        <v>547</v>
      </c>
      <c r="E326" s="229" t="s">
        <v>3</v>
      </c>
      <c r="F326" s="230" t="s">
        <v>975</v>
      </c>
      <c r="G326" s="231" t="s">
        <v>307</v>
      </c>
      <c r="H326" s="237">
        <v>341128</v>
      </c>
      <c r="I326" s="237">
        <v>0</v>
      </c>
      <c r="J326" s="237">
        <v>0</v>
      </c>
      <c r="K326" s="237">
        <v>0</v>
      </c>
      <c r="L326" s="237">
        <v>0</v>
      </c>
      <c r="M326" s="205"/>
    </row>
    <row r="327" spans="1:13" s="33" customFormat="1" ht="30" customHeight="1" x14ac:dyDescent="0.3">
      <c r="A327" s="255"/>
      <c r="B327" s="242"/>
      <c r="C327" s="235">
        <v>9504</v>
      </c>
      <c r="D327" s="201" t="s">
        <v>543</v>
      </c>
      <c r="E327" s="229" t="s">
        <v>155</v>
      </c>
      <c r="F327" s="230" t="s">
        <v>274</v>
      </c>
      <c r="G327" s="231" t="s">
        <v>308</v>
      </c>
      <c r="H327" s="237">
        <v>259000</v>
      </c>
      <c r="I327" s="237">
        <v>0</v>
      </c>
      <c r="J327" s="237">
        <v>0</v>
      </c>
      <c r="K327" s="237">
        <v>0</v>
      </c>
      <c r="L327" s="237">
        <v>0</v>
      </c>
      <c r="M327" s="205"/>
    </row>
    <row r="328" spans="1:13" s="33" customFormat="1" ht="30" customHeight="1" x14ac:dyDescent="0.3">
      <c r="A328" s="255"/>
      <c r="B328" s="242"/>
      <c r="C328" s="253" t="s">
        <v>548</v>
      </c>
      <c r="D328" s="201" t="s">
        <v>549</v>
      </c>
      <c r="E328" s="229" t="s">
        <v>2</v>
      </c>
      <c r="F328" s="230" t="s">
        <v>10</v>
      </c>
      <c r="G328" s="231" t="s">
        <v>308</v>
      </c>
      <c r="H328" s="237">
        <v>5200</v>
      </c>
      <c r="I328" s="237">
        <v>0</v>
      </c>
      <c r="J328" s="237">
        <v>0</v>
      </c>
      <c r="K328" s="237">
        <v>0</v>
      </c>
      <c r="L328" s="237">
        <v>0</v>
      </c>
      <c r="M328" s="205"/>
    </row>
    <row r="329" spans="1:13" s="33" customFormat="1" ht="30" customHeight="1" x14ac:dyDescent="0.3">
      <c r="A329" s="255"/>
      <c r="B329" s="242"/>
      <c r="C329" s="253" t="s">
        <v>550</v>
      </c>
      <c r="D329" s="201" t="s">
        <v>551</v>
      </c>
      <c r="E329" s="229" t="s">
        <v>2</v>
      </c>
      <c r="F329" s="230" t="s">
        <v>1151</v>
      </c>
      <c r="G329" s="231" t="s">
        <v>308</v>
      </c>
      <c r="H329" s="237">
        <v>5200</v>
      </c>
      <c r="I329" s="237">
        <v>0</v>
      </c>
      <c r="J329" s="237">
        <v>0</v>
      </c>
      <c r="K329" s="237">
        <v>0</v>
      </c>
      <c r="L329" s="237">
        <v>0</v>
      </c>
      <c r="M329" s="205"/>
    </row>
    <row r="330" spans="1:13" s="33" customFormat="1" ht="30" customHeight="1" x14ac:dyDescent="0.3">
      <c r="A330" s="255"/>
      <c r="B330" s="242"/>
      <c r="C330" s="253" t="s">
        <v>552</v>
      </c>
      <c r="D330" s="201" t="s">
        <v>553</v>
      </c>
      <c r="E330" s="229" t="s">
        <v>2</v>
      </c>
      <c r="F330" s="230" t="s">
        <v>104</v>
      </c>
      <c r="G330" s="231" t="s">
        <v>308</v>
      </c>
      <c r="H330" s="237">
        <v>824</v>
      </c>
      <c r="I330" s="237">
        <v>0</v>
      </c>
      <c r="J330" s="237">
        <v>0</v>
      </c>
      <c r="K330" s="237">
        <v>0</v>
      </c>
      <c r="L330" s="237">
        <v>0</v>
      </c>
      <c r="M330" s="205"/>
    </row>
    <row r="331" spans="1:13" s="33" customFormat="1" ht="30" customHeight="1" x14ac:dyDescent="0.3">
      <c r="A331" s="255"/>
      <c r="B331" s="242"/>
      <c r="C331" s="253" t="s">
        <v>554</v>
      </c>
      <c r="D331" s="201" t="s">
        <v>556</v>
      </c>
      <c r="E331" s="229" t="s">
        <v>2</v>
      </c>
      <c r="F331" s="230" t="s">
        <v>54</v>
      </c>
      <c r="G331" s="231" t="s">
        <v>308</v>
      </c>
      <c r="H331" s="237">
        <v>1844</v>
      </c>
      <c r="I331" s="237">
        <v>0</v>
      </c>
      <c r="J331" s="237">
        <v>0</v>
      </c>
      <c r="K331" s="237">
        <v>0</v>
      </c>
      <c r="L331" s="237">
        <v>0</v>
      </c>
      <c r="M331" s="205"/>
    </row>
    <row r="332" spans="1:13" s="33" customFormat="1" ht="30" customHeight="1" x14ac:dyDescent="0.3">
      <c r="A332" s="255"/>
      <c r="B332" s="242"/>
      <c r="C332" s="253" t="s">
        <v>751</v>
      </c>
      <c r="D332" s="201" t="s">
        <v>1089</v>
      </c>
      <c r="E332" s="229" t="s">
        <v>2</v>
      </c>
      <c r="F332" s="230" t="s">
        <v>733</v>
      </c>
      <c r="G332" s="231" t="s">
        <v>308</v>
      </c>
      <c r="H332" s="237">
        <v>316</v>
      </c>
      <c r="I332" s="237">
        <v>0</v>
      </c>
      <c r="J332" s="237">
        <v>0</v>
      </c>
      <c r="K332" s="237">
        <v>0</v>
      </c>
      <c r="L332" s="237">
        <v>0</v>
      </c>
      <c r="M332" s="205"/>
    </row>
    <row r="333" spans="1:13" s="33" customFormat="1" ht="30" customHeight="1" x14ac:dyDescent="0.3">
      <c r="A333" s="255"/>
      <c r="B333" s="242"/>
      <c r="C333" s="253" t="s">
        <v>752</v>
      </c>
      <c r="D333" s="201" t="s">
        <v>1090</v>
      </c>
      <c r="E333" s="229" t="s">
        <v>2</v>
      </c>
      <c r="F333" s="230" t="s">
        <v>755</v>
      </c>
      <c r="G333" s="231" t="s">
        <v>308</v>
      </c>
      <c r="H333" s="237">
        <v>824</v>
      </c>
      <c r="I333" s="237">
        <v>0</v>
      </c>
      <c r="J333" s="237">
        <v>0</v>
      </c>
      <c r="K333" s="237">
        <v>0</v>
      </c>
      <c r="L333" s="237">
        <v>0</v>
      </c>
      <c r="M333" s="205"/>
    </row>
    <row r="334" spans="1:13" s="33" customFormat="1" ht="30" customHeight="1" x14ac:dyDescent="0.3">
      <c r="A334" s="255"/>
      <c r="B334" s="242"/>
      <c r="C334" s="253" t="s">
        <v>753</v>
      </c>
      <c r="D334" s="201" t="s">
        <v>1091</v>
      </c>
      <c r="E334" s="229" t="s">
        <v>2</v>
      </c>
      <c r="F334" s="230" t="s">
        <v>754</v>
      </c>
      <c r="G334" s="231" t="s">
        <v>308</v>
      </c>
      <c r="H334" s="237">
        <v>716</v>
      </c>
      <c r="I334" s="237">
        <v>0</v>
      </c>
      <c r="J334" s="237">
        <v>0</v>
      </c>
      <c r="K334" s="237">
        <v>0</v>
      </c>
      <c r="L334" s="237">
        <v>0</v>
      </c>
      <c r="M334" s="205"/>
    </row>
    <row r="335" spans="1:13" s="33" customFormat="1" ht="30" customHeight="1" x14ac:dyDescent="0.3">
      <c r="A335" s="255"/>
      <c r="B335" s="242"/>
      <c r="C335" s="253" t="s">
        <v>558</v>
      </c>
      <c r="D335" s="201" t="s">
        <v>1092</v>
      </c>
      <c r="E335" s="229" t="s">
        <v>3</v>
      </c>
      <c r="F335" s="230" t="s">
        <v>999</v>
      </c>
      <c r="G335" s="231" t="s">
        <v>307</v>
      </c>
      <c r="H335" s="237">
        <v>400000</v>
      </c>
      <c r="I335" s="237">
        <v>141730.64800000002</v>
      </c>
      <c r="J335" s="237">
        <v>0</v>
      </c>
      <c r="K335" s="237">
        <v>0</v>
      </c>
      <c r="L335" s="237">
        <v>0</v>
      </c>
      <c r="M335" s="205"/>
    </row>
    <row r="336" spans="1:13" s="33" customFormat="1" ht="30" customHeight="1" x14ac:dyDescent="0.3">
      <c r="A336" s="255"/>
      <c r="B336" s="242"/>
      <c r="C336" s="253" t="s">
        <v>555</v>
      </c>
      <c r="D336" s="201" t="s">
        <v>557</v>
      </c>
      <c r="E336" s="229" t="s">
        <v>2</v>
      </c>
      <c r="F336" s="230" t="s">
        <v>61</v>
      </c>
      <c r="G336" s="231" t="s">
        <v>308</v>
      </c>
      <c r="H336" s="237">
        <v>824</v>
      </c>
      <c r="I336" s="237">
        <v>0</v>
      </c>
      <c r="J336" s="237">
        <v>0</v>
      </c>
      <c r="K336" s="237">
        <v>0</v>
      </c>
      <c r="L336" s="237">
        <v>0</v>
      </c>
      <c r="M336" s="205"/>
    </row>
    <row r="337" spans="1:13" s="6" customFormat="1" ht="30" customHeight="1" x14ac:dyDescent="0.3">
      <c r="A337" s="254"/>
      <c r="B337" s="242"/>
      <c r="C337" s="253" t="s">
        <v>539</v>
      </c>
      <c r="D337" s="201" t="s">
        <v>775</v>
      </c>
      <c r="E337" s="229" t="s">
        <v>2</v>
      </c>
      <c r="F337" s="230" t="s">
        <v>27</v>
      </c>
      <c r="G337" s="231" t="s">
        <v>308</v>
      </c>
      <c r="H337" s="237">
        <v>4860</v>
      </c>
      <c r="I337" s="237">
        <v>0</v>
      </c>
      <c r="J337" s="237">
        <v>0</v>
      </c>
      <c r="K337" s="237">
        <v>0</v>
      </c>
      <c r="L337" s="237">
        <v>0</v>
      </c>
      <c r="M337" s="205"/>
    </row>
    <row r="338" spans="1:13" s="6" customFormat="1" ht="30" customHeight="1" x14ac:dyDescent="0.3">
      <c r="A338" s="254"/>
      <c r="B338" s="242"/>
      <c r="C338" s="253" t="s">
        <v>530</v>
      </c>
      <c r="D338" s="201" t="s">
        <v>777</v>
      </c>
      <c r="E338" s="229" t="s">
        <v>2</v>
      </c>
      <c r="F338" s="230" t="s">
        <v>77</v>
      </c>
      <c r="G338" s="231" t="s">
        <v>308</v>
      </c>
      <c r="H338" s="237">
        <v>1008</v>
      </c>
      <c r="I338" s="237">
        <v>0</v>
      </c>
      <c r="J338" s="237">
        <v>0</v>
      </c>
      <c r="K338" s="237">
        <v>0</v>
      </c>
      <c r="L338" s="237">
        <v>0</v>
      </c>
      <c r="M338" s="205"/>
    </row>
    <row r="339" spans="1:13" s="6" customFormat="1" ht="30" customHeight="1" x14ac:dyDescent="0.3">
      <c r="A339" s="254"/>
      <c r="B339" s="242"/>
      <c r="C339" s="235">
        <v>9525</v>
      </c>
      <c r="D339" s="201" t="s">
        <v>567</v>
      </c>
      <c r="E339" s="229" t="s">
        <v>3</v>
      </c>
      <c r="F339" s="230" t="s">
        <v>274</v>
      </c>
      <c r="G339" s="231" t="s">
        <v>307</v>
      </c>
      <c r="H339" s="237">
        <v>0</v>
      </c>
      <c r="I339" s="237">
        <v>294144.21000000002</v>
      </c>
      <c r="J339" s="237">
        <v>67143.789999999994</v>
      </c>
      <c r="K339" s="237">
        <v>0</v>
      </c>
      <c r="L339" s="237">
        <v>0</v>
      </c>
      <c r="M339" s="205"/>
    </row>
    <row r="340" spans="1:13" s="6" customFormat="1" ht="30" customHeight="1" x14ac:dyDescent="0.3">
      <c r="A340" s="254"/>
      <c r="B340" s="242"/>
      <c r="C340" s="235">
        <v>9526</v>
      </c>
      <c r="D340" s="201" t="s">
        <v>568</v>
      </c>
      <c r="E340" s="229" t="s">
        <v>3</v>
      </c>
      <c r="F340" s="230" t="s">
        <v>274</v>
      </c>
      <c r="G340" s="231" t="s">
        <v>307</v>
      </c>
      <c r="H340" s="237">
        <v>65000</v>
      </c>
      <c r="I340" s="237">
        <v>28973.58</v>
      </c>
      <c r="J340" s="237">
        <v>117555.43</v>
      </c>
      <c r="K340" s="237">
        <v>162113.04999999999</v>
      </c>
      <c r="L340" s="237">
        <v>271823.78999999998</v>
      </c>
      <c r="M340" s="205"/>
    </row>
    <row r="341" spans="1:13" s="6" customFormat="1" ht="30" customHeight="1" x14ac:dyDescent="0.3">
      <c r="A341" s="254"/>
      <c r="B341" s="242"/>
      <c r="C341" s="235">
        <v>9527</v>
      </c>
      <c r="D341" s="201" t="s">
        <v>569</v>
      </c>
      <c r="E341" s="229" t="s">
        <v>3</v>
      </c>
      <c r="F341" s="230" t="s">
        <v>274</v>
      </c>
      <c r="G341" s="231" t="s">
        <v>307</v>
      </c>
      <c r="H341" s="237">
        <v>43586.11</v>
      </c>
      <c r="I341" s="237">
        <v>37588.71</v>
      </c>
      <c r="J341" s="237">
        <v>76683.47</v>
      </c>
      <c r="K341" s="237">
        <v>85806.89</v>
      </c>
      <c r="L341" s="237">
        <v>94699.54</v>
      </c>
      <c r="M341" s="205"/>
    </row>
    <row r="342" spans="1:13" s="6" customFormat="1" ht="30" customHeight="1" x14ac:dyDescent="0.3">
      <c r="A342" s="254"/>
      <c r="B342" s="242"/>
      <c r="C342" s="235">
        <v>9528</v>
      </c>
      <c r="D342" s="201" t="s">
        <v>1093</v>
      </c>
      <c r="E342" s="229" t="s">
        <v>155</v>
      </c>
      <c r="F342" s="230" t="s">
        <v>274</v>
      </c>
      <c r="G342" s="231" t="s">
        <v>307</v>
      </c>
      <c r="H342" s="237">
        <v>120000</v>
      </c>
      <c r="I342" s="237">
        <v>53372.01</v>
      </c>
      <c r="J342" s="237">
        <v>0</v>
      </c>
      <c r="K342" s="237">
        <v>0</v>
      </c>
      <c r="L342" s="237">
        <v>0</v>
      </c>
      <c r="M342" s="205"/>
    </row>
    <row r="343" spans="1:13" s="6" customFormat="1" ht="30" customHeight="1" x14ac:dyDescent="0.3">
      <c r="A343" s="254"/>
      <c r="B343" s="242"/>
      <c r="C343" s="235">
        <v>9518</v>
      </c>
      <c r="D343" s="201" t="s">
        <v>572</v>
      </c>
      <c r="E343" s="229" t="s">
        <v>3</v>
      </c>
      <c r="F343" s="230" t="s">
        <v>274</v>
      </c>
      <c r="G343" s="231" t="s">
        <v>307</v>
      </c>
      <c r="H343" s="237">
        <v>0</v>
      </c>
      <c r="I343" s="237">
        <v>199337.59</v>
      </c>
      <c r="J343" s="237">
        <v>97160.18</v>
      </c>
      <c r="K343" s="237">
        <v>99282.79</v>
      </c>
      <c r="L343" s="237">
        <v>103002.6</v>
      </c>
      <c r="M343" s="205"/>
    </row>
    <row r="344" spans="1:13" s="6" customFormat="1" ht="30" customHeight="1" x14ac:dyDescent="0.3">
      <c r="A344" s="254"/>
      <c r="B344" s="242"/>
      <c r="C344" s="235">
        <v>9519</v>
      </c>
      <c r="D344" s="201" t="s">
        <v>1094</v>
      </c>
      <c r="E344" s="229" t="s">
        <v>3</v>
      </c>
      <c r="F344" s="230" t="s">
        <v>274</v>
      </c>
      <c r="G344" s="231" t="s">
        <v>307</v>
      </c>
      <c r="H344" s="237">
        <v>50000</v>
      </c>
      <c r="I344" s="237">
        <v>429867.52000000002</v>
      </c>
      <c r="J344" s="237">
        <v>79432.039999999994</v>
      </c>
      <c r="K344" s="237">
        <v>79856.56</v>
      </c>
      <c r="L344" s="237">
        <v>80600.52</v>
      </c>
      <c r="M344" s="205"/>
    </row>
    <row r="345" spans="1:13" s="6" customFormat="1" ht="30" customHeight="1" x14ac:dyDescent="0.3">
      <c r="A345" s="254"/>
      <c r="B345" s="242"/>
      <c r="C345" s="235">
        <v>9520</v>
      </c>
      <c r="D345" s="201" t="s">
        <v>573</v>
      </c>
      <c r="E345" s="229" t="s">
        <v>3</v>
      </c>
      <c r="F345" s="230" t="s">
        <v>986</v>
      </c>
      <c r="G345" s="231" t="s">
        <v>307</v>
      </c>
      <c r="H345" s="237">
        <v>304410.89</v>
      </c>
      <c r="I345" s="237">
        <v>432571.72</v>
      </c>
      <c r="J345" s="237">
        <v>274294.33999999997</v>
      </c>
      <c r="K345" s="237">
        <v>3248.17</v>
      </c>
      <c r="L345" s="237">
        <v>0</v>
      </c>
      <c r="M345" s="205"/>
    </row>
    <row r="346" spans="1:13" s="6" customFormat="1" ht="30" customHeight="1" x14ac:dyDescent="0.3">
      <c r="A346" s="254"/>
      <c r="B346" s="242"/>
      <c r="C346" s="235">
        <v>9521</v>
      </c>
      <c r="D346" s="201" t="s">
        <v>574</v>
      </c>
      <c r="E346" s="229" t="s">
        <v>3</v>
      </c>
      <c r="F346" s="230" t="s">
        <v>1001</v>
      </c>
      <c r="G346" s="231" t="s">
        <v>307</v>
      </c>
      <c r="H346" s="237">
        <v>256145.72</v>
      </c>
      <c r="I346" s="237">
        <v>51116.84</v>
      </c>
      <c r="J346" s="237">
        <v>41064</v>
      </c>
      <c r="K346" s="237">
        <v>0</v>
      </c>
      <c r="L346" s="237">
        <v>0</v>
      </c>
      <c r="M346" s="205"/>
    </row>
    <row r="347" spans="1:13" s="6" customFormat="1" ht="30" customHeight="1" x14ac:dyDescent="0.3">
      <c r="A347" s="254"/>
      <c r="B347" s="242"/>
      <c r="C347" s="235">
        <v>9522</v>
      </c>
      <c r="D347" s="201" t="s">
        <v>575</v>
      </c>
      <c r="E347" s="229" t="s">
        <v>3</v>
      </c>
      <c r="F347" s="230" t="s">
        <v>972</v>
      </c>
      <c r="G347" s="231" t="s">
        <v>307</v>
      </c>
      <c r="H347" s="237">
        <v>0</v>
      </c>
      <c r="I347" s="237">
        <v>207262.57</v>
      </c>
      <c r="J347" s="237">
        <v>200000</v>
      </c>
      <c r="K347" s="237">
        <v>0</v>
      </c>
      <c r="L347" s="237">
        <v>0</v>
      </c>
      <c r="M347" s="205"/>
    </row>
    <row r="348" spans="1:13" s="6" customFormat="1" ht="30" customHeight="1" x14ac:dyDescent="0.3">
      <c r="A348" s="254"/>
      <c r="B348" s="242"/>
      <c r="C348" s="235">
        <v>9523</v>
      </c>
      <c r="D348" s="201" t="s">
        <v>576</v>
      </c>
      <c r="E348" s="229" t="s">
        <v>155</v>
      </c>
      <c r="F348" s="230" t="s">
        <v>274</v>
      </c>
      <c r="G348" s="231" t="s">
        <v>306</v>
      </c>
      <c r="H348" s="237">
        <v>0</v>
      </c>
      <c r="I348" s="237">
        <v>250000</v>
      </c>
      <c r="J348" s="237">
        <v>100000</v>
      </c>
      <c r="K348" s="237">
        <v>100000</v>
      </c>
      <c r="L348" s="237">
        <v>100000</v>
      </c>
      <c r="M348" s="205"/>
    </row>
    <row r="349" spans="1:13" s="33" customFormat="1" ht="30" customHeight="1" x14ac:dyDescent="0.3">
      <c r="A349" s="255"/>
      <c r="B349" s="242"/>
      <c r="C349" s="235">
        <v>9538</v>
      </c>
      <c r="D349" s="201" t="s">
        <v>577</v>
      </c>
      <c r="E349" s="229" t="s">
        <v>155</v>
      </c>
      <c r="F349" s="230" t="s">
        <v>274</v>
      </c>
      <c r="G349" s="231" t="s">
        <v>308</v>
      </c>
      <c r="H349" s="237">
        <v>0</v>
      </c>
      <c r="I349" s="237">
        <v>0</v>
      </c>
      <c r="J349" s="237">
        <v>270000</v>
      </c>
      <c r="K349" s="237">
        <v>0</v>
      </c>
      <c r="L349" s="237">
        <v>0</v>
      </c>
      <c r="M349" s="205"/>
    </row>
    <row r="350" spans="1:13" s="33" customFormat="1" ht="30" customHeight="1" x14ac:dyDescent="0.3">
      <c r="A350" s="255"/>
      <c r="B350" s="242"/>
      <c r="C350" s="235">
        <v>9539</v>
      </c>
      <c r="D350" s="201" t="s">
        <v>578</v>
      </c>
      <c r="E350" s="229" t="s">
        <v>155</v>
      </c>
      <c r="F350" s="230" t="s">
        <v>274</v>
      </c>
      <c r="G350" s="231" t="s">
        <v>308</v>
      </c>
      <c r="H350" s="237">
        <v>0</v>
      </c>
      <c r="I350" s="237">
        <v>0</v>
      </c>
      <c r="J350" s="237">
        <v>0</v>
      </c>
      <c r="K350" s="237">
        <v>270000</v>
      </c>
      <c r="L350" s="237">
        <v>0</v>
      </c>
      <c r="M350" s="205"/>
    </row>
    <row r="351" spans="1:13" s="33" customFormat="1" ht="30" customHeight="1" x14ac:dyDescent="0.3">
      <c r="A351" s="255"/>
      <c r="B351" s="242"/>
      <c r="C351" s="235">
        <v>9540</v>
      </c>
      <c r="D351" s="201" t="s">
        <v>579</v>
      </c>
      <c r="E351" s="229" t="s">
        <v>155</v>
      </c>
      <c r="F351" s="230" t="s">
        <v>27</v>
      </c>
      <c r="G351" s="231" t="s">
        <v>306</v>
      </c>
      <c r="H351" s="237">
        <v>35000</v>
      </c>
      <c r="I351" s="237">
        <v>0</v>
      </c>
      <c r="J351" s="237">
        <v>0</v>
      </c>
      <c r="K351" s="237">
        <v>0</v>
      </c>
      <c r="L351" s="237">
        <v>0</v>
      </c>
      <c r="M351" s="205"/>
    </row>
    <row r="352" spans="1:13" s="33" customFormat="1" ht="30" customHeight="1" x14ac:dyDescent="0.3">
      <c r="A352" s="255"/>
      <c r="B352" s="242"/>
      <c r="C352" s="256">
        <v>9512</v>
      </c>
      <c r="D352" s="201" t="s">
        <v>580</v>
      </c>
      <c r="E352" s="229" t="s">
        <v>205</v>
      </c>
      <c r="F352" s="230" t="s">
        <v>274</v>
      </c>
      <c r="G352" s="231" t="s">
        <v>305</v>
      </c>
      <c r="H352" s="237">
        <v>40000</v>
      </c>
      <c r="I352" s="237">
        <v>95000</v>
      </c>
      <c r="J352" s="237">
        <v>100000</v>
      </c>
      <c r="K352" s="237">
        <v>100000</v>
      </c>
      <c r="L352" s="237">
        <v>0</v>
      </c>
      <c r="M352" s="205"/>
    </row>
    <row r="353" spans="1:13" s="33" customFormat="1" ht="30" customHeight="1" x14ac:dyDescent="0.3">
      <c r="A353" s="255"/>
      <c r="B353" s="242"/>
      <c r="C353" s="256" t="s">
        <v>581</v>
      </c>
      <c r="D353" s="201" t="s">
        <v>592</v>
      </c>
      <c r="E353" s="229" t="s">
        <v>5</v>
      </c>
      <c r="F353" s="230" t="s">
        <v>274</v>
      </c>
      <c r="G353" s="231" t="s">
        <v>306</v>
      </c>
      <c r="H353" s="237">
        <v>47350</v>
      </c>
      <c r="I353" s="237">
        <v>49605</v>
      </c>
      <c r="J353" s="237">
        <v>47480</v>
      </c>
      <c r="K353" s="237">
        <v>47620.2</v>
      </c>
      <c r="L353" s="237">
        <v>51472.800000000003</v>
      </c>
      <c r="M353" s="205"/>
    </row>
    <row r="354" spans="1:13" s="33" customFormat="1" ht="30" customHeight="1" x14ac:dyDescent="0.3">
      <c r="A354" s="255"/>
      <c r="B354" s="242"/>
      <c r="C354" s="256" t="s">
        <v>582</v>
      </c>
      <c r="D354" s="201" t="s">
        <v>593</v>
      </c>
      <c r="E354" s="229" t="s">
        <v>5</v>
      </c>
      <c r="F354" s="230" t="s">
        <v>602</v>
      </c>
      <c r="G354" s="231" t="s">
        <v>314</v>
      </c>
      <c r="H354" s="237">
        <v>22000</v>
      </c>
      <c r="I354" s="237">
        <v>6701</v>
      </c>
      <c r="J354" s="237">
        <v>0</v>
      </c>
      <c r="K354" s="237">
        <v>0</v>
      </c>
      <c r="L354" s="237">
        <v>0</v>
      </c>
      <c r="M354" s="205"/>
    </row>
    <row r="355" spans="1:13" s="33" customFormat="1" ht="30" customHeight="1" x14ac:dyDescent="0.3">
      <c r="A355" s="255"/>
      <c r="B355" s="242"/>
      <c r="C355" s="256" t="s">
        <v>583</v>
      </c>
      <c r="D355" s="201" t="s">
        <v>594</v>
      </c>
      <c r="E355" s="229" t="s">
        <v>5</v>
      </c>
      <c r="F355" s="230" t="s">
        <v>304</v>
      </c>
      <c r="G355" s="231" t="s">
        <v>314</v>
      </c>
      <c r="H355" s="237">
        <v>150000</v>
      </c>
      <c r="I355" s="237">
        <v>550000</v>
      </c>
      <c r="J355" s="237">
        <v>200000</v>
      </c>
      <c r="K355" s="237">
        <v>0</v>
      </c>
      <c r="L355" s="237">
        <v>0</v>
      </c>
      <c r="M355" s="205"/>
    </row>
    <row r="356" spans="1:13" s="33" customFormat="1" ht="30" customHeight="1" x14ac:dyDescent="0.3">
      <c r="A356" s="255"/>
      <c r="B356" s="242"/>
      <c r="C356" s="256" t="s">
        <v>584</v>
      </c>
      <c r="D356" s="201" t="s">
        <v>595</v>
      </c>
      <c r="E356" s="229" t="s">
        <v>5</v>
      </c>
      <c r="F356" s="230" t="s">
        <v>45</v>
      </c>
      <c r="G356" s="231" t="s">
        <v>314</v>
      </c>
      <c r="H356" s="237">
        <v>70866</v>
      </c>
      <c r="I356" s="237">
        <v>0</v>
      </c>
      <c r="J356" s="237">
        <v>0</v>
      </c>
      <c r="K356" s="237">
        <v>0</v>
      </c>
      <c r="L356" s="237">
        <v>0</v>
      </c>
      <c r="M356" s="205"/>
    </row>
    <row r="357" spans="1:13" s="33" customFormat="1" ht="30" customHeight="1" x14ac:dyDescent="0.3">
      <c r="A357" s="255"/>
      <c r="B357" s="242"/>
      <c r="C357" s="256" t="s">
        <v>585</v>
      </c>
      <c r="D357" s="201" t="s">
        <v>596</v>
      </c>
      <c r="E357" s="229" t="s">
        <v>5</v>
      </c>
      <c r="F357" s="230" t="s">
        <v>63</v>
      </c>
      <c r="G357" s="231" t="s">
        <v>314</v>
      </c>
      <c r="H357" s="237">
        <v>46093</v>
      </c>
      <c r="I357" s="237">
        <v>8376</v>
      </c>
      <c r="J357" s="237">
        <v>0</v>
      </c>
      <c r="K357" s="237">
        <v>0</v>
      </c>
      <c r="L357" s="237">
        <v>0</v>
      </c>
      <c r="M357" s="205"/>
    </row>
    <row r="358" spans="1:13" s="33" customFormat="1" ht="30" customHeight="1" x14ac:dyDescent="0.3">
      <c r="A358" s="255"/>
      <c r="B358" s="242"/>
      <c r="C358" s="256" t="s">
        <v>586</v>
      </c>
      <c r="D358" s="201" t="s">
        <v>597</v>
      </c>
      <c r="E358" s="229" t="s">
        <v>5</v>
      </c>
      <c r="F358" s="230" t="s">
        <v>16</v>
      </c>
      <c r="G358" s="231" t="s">
        <v>314</v>
      </c>
      <c r="H358" s="237">
        <v>30729</v>
      </c>
      <c r="I358" s="237">
        <v>5584</v>
      </c>
      <c r="J358" s="237">
        <v>0</v>
      </c>
      <c r="K358" s="237">
        <v>0</v>
      </c>
      <c r="L358" s="237">
        <v>0</v>
      </c>
      <c r="M358" s="205"/>
    </row>
    <row r="359" spans="1:13" s="33" customFormat="1" ht="30" customHeight="1" x14ac:dyDescent="0.3">
      <c r="A359" s="255"/>
      <c r="B359" s="242"/>
      <c r="C359" s="256" t="s">
        <v>587</v>
      </c>
      <c r="D359" s="201" t="s">
        <v>598</v>
      </c>
      <c r="E359" s="229" t="s">
        <v>5</v>
      </c>
      <c r="F359" s="230" t="s">
        <v>16</v>
      </c>
      <c r="G359" s="231" t="s">
        <v>314</v>
      </c>
      <c r="H359" s="237">
        <v>0</v>
      </c>
      <c r="I359" s="237">
        <v>50000</v>
      </c>
      <c r="J359" s="237">
        <v>50000</v>
      </c>
      <c r="K359" s="237">
        <v>0</v>
      </c>
      <c r="L359" s="237">
        <v>0</v>
      </c>
      <c r="M359" s="205"/>
    </row>
    <row r="360" spans="1:13" s="33" customFormat="1" ht="30" customHeight="1" x14ac:dyDescent="0.3">
      <c r="A360" s="255"/>
      <c r="B360" s="242"/>
      <c r="C360" s="256" t="s">
        <v>588</v>
      </c>
      <c r="D360" s="201" t="s">
        <v>599</v>
      </c>
      <c r="E360" s="229" t="s">
        <v>5</v>
      </c>
      <c r="F360" s="230" t="s">
        <v>760</v>
      </c>
      <c r="G360" s="231" t="s">
        <v>314</v>
      </c>
      <c r="H360" s="237">
        <v>60000</v>
      </c>
      <c r="I360" s="237">
        <v>60000</v>
      </c>
      <c r="J360" s="237">
        <v>0</v>
      </c>
      <c r="K360" s="237">
        <v>0</v>
      </c>
      <c r="L360" s="237">
        <v>0</v>
      </c>
      <c r="M360" s="205"/>
    </row>
    <row r="361" spans="1:13" s="33" customFormat="1" ht="30" customHeight="1" x14ac:dyDescent="0.3">
      <c r="A361" s="255"/>
      <c r="B361" s="242"/>
      <c r="C361" s="256" t="s">
        <v>589</v>
      </c>
      <c r="D361" s="201" t="s">
        <v>600</v>
      </c>
      <c r="E361" s="229" t="s">
        <v>5</v>
      </c>
      <c r="F361" s="230" t="s">
        <v>274</v>
      </c>
      <c r="G361" s="231" t="s">
        <v>314</v>
      </c>
      <c r="H361" s="237">
        <v>700000</v>
      </c>
      <c r="I361" s="237">
        <v>700000</v>
      </c>
      <c r="J361" s="237">
        <v>280000</v>
      </c>
      <c r="K361" s="237">
        <v>357000</v>
      </c>
      <c r="L361" s="237">
        <v>546000</v>
      </c>
      <c r="M361" s="205"/>
    </row>
    <row r="362" spans="1:13" s="33" customFormat="1" ht="30" customHeight="1" x14ac:dyDescent="0.3">
      <c r="A362" s="255"/>
      <c r="B362" s="242"/>
      <c r="C362" s="256" t="s">
        <v>590</v>
      </c>
      <c r="D362" s="201" t="s">
        <v>601</v>
      </c>
      <c r="E362" s="229" t="s">
        <v>5</v>
      </c>
      <c r="F362" s="230" t="s">
        <v>274</v>
      </c>
      <c r="G362" s="231" t="s">
        <v>314</v>
      </c>
      <c r="H362" s="237">
        <v>129600</v>
      </c>
      <c r="I362" s="237">
        <v>129600</v>
      </c>
      <c r="J362" s="237">
        <v>51840</v>
      </c>
      <c r="K362" s="237">
        <v>66096</v>
      </c>
      <c r="L362" s="237">
        <v>101088</v>
      </c>
      <c r="M362" s="205"/>
    </row>
    <row r="363" spans="1:13" s="33" customFormat="1" ht="30" customHeight="1" x14ac:dyDescent="0.3">
      <c r="A363" s="255"/>
      <c r="B363" s="242"/>
      <c r="C363" s="256" t="s">
        <v>591</v>
      </c>
      <c r="D363" s="201" t="s">
        <v>1095</v>
      </c>
      <c r="E363" s="229" t="s">
        <v>5</v>
      </c>
      <c r="F363" s="230" t="s">
        <v>274</v>
      </c>
      <c r="G363" s="231" t="s">
        <v>314</v>
      </c>
      <c r="H363" s="237">
        <v>186000</v>
      </c>
      <c r="I363" s="237">
        <v>186000</v>
      </c>
      <c r="J363" s="237">
        <v>74400</v>
      </c>
      <c r="K363" s="237">
        <v>94860</v>
      </c>
      <c r="L363" s="237">
        <v>145080</v>
      </c>
      <c r="M363" s="205"/>
    </row>
    <row r="364" spans="1:13" s="33" customFormat="1" ht="30" customHeight="1" x14ac:dyDescent="0.3">
      <c r="A364" s="255"/>
      <c r="B364" s="242"/>
      <c r="C364" s="256" t="s">
        <v>621</v>
      </c>
      <c r="D364" s="198" t="s">
        <v>603</v>
      </c>
      <c r="E364" s="229" t="s">
        <v>3</v>
      </c>
      <c r="F364" s="230" t="s">
        <v>974</v>
      </c>
      <c r="G364" s="231" t="s">
        <v>310</v>
      </c>
      <c r="H364" s="237">
        <v>0</v>
      </c>
      <c r="I364" s="237">
        <v>125000</v>
      </c>
      <c r="J364" s="237">
        <v>125000</v>
      </c>
      <c r="K364" s="237">
        <v>0</v>
      </c>
      <c r="L364" s="237">
        <v>0</v>
      </c>
      <c r="M364" s="205"/>
    </row>
    <row r="365" spans="1:13" s="33" customFormat="1" ht="30" customHeight="1" x14ac:dyDescent="0.3">
      <c r="A365" s="255"/>
      <c r="B365" s="242"/>
      <c r="C365" s="256" t="s">
        <v>622</v>
      </c>
      <c r="D365" s="198" t="s">
        <v>1096</v>
      </c>
      <c r="E365" s="229" t="s">
        <v>3</v>
      </c>
      <c r="F365" s="230" t="s">
        <v>982</v>
      </c>
      <c r="G365" s="231" t="s">
        <v>307</v>
      </c>
      <c r="H365" s="237">
        <v>20000</v>
      </c>
      <c r="I365" s="237">
        <v>210000</v>
      </c>
      <c r="J365" s="237">
        <v>100000</v>
      </c>
      <c r="K365" s="237">
        <v>0</v>
      </c>
      <c r="L365" s="237">
        <v>0</v>
      </c>
      <c r="M365" s="205"/>
    </row>
    <row r="366" spans="1:13" s="33" customFormat="1" ht="30" customHeight="1" x14ac:dyDescent="0.3">
      <c r="A366" s="255"/>
      <c r="B366" s="257"/>
      <c r="C366" s="256" t="s">
        <v>623</v>
      </c>
      <c r="D366" s="198" t="s">
        <v>1097</v>
      </c>
      <c r="E366" s="229" t="s">
        <v>3</v>
      </c>
      <c r="F366" s="230" t="s">
        <v>982</v>
      </c>
      <c r="G366" s="231" t="s">
        <v>307</v>
      </c>
      <c r="H366" s="237">
        <v>83125.67</v>
      </c>
      <c r="I366" s="237">
        <v>36296.080000000002</v>
      </c>
      <c r="J366" s="237">
        <v>0</v>
      </c>
      <c r="K366" s="237">
        <v>0</v>
      </c>
      <c r="L366" s="237">
        <v>0</v>
      </c>
      <c r="M366" s="205"/>
    </row>
    <row r="367" spans="1:13" s="33" customFormat="1" ht="30" customHeight="1" x14ac:dyDescent="0.3">
      <c r="A367" s="255"/>
      <c r="B367" s="257"/>
      <c r="C367" s="256" t="s">
        <v>624</v>
      </c>
      <c r="D367" s="198" t="s">
        <v>604</v>
      </c>
      <c r="E367" s="229" t="s">
        <v>3</v>
      </c>
      <c r="F367" s="230" t="s">
        <v>986</v>
      </c>
      <c r="G367" s="231" t="s">
        <v>307</v>
      </c>
      <c r="H367" s="237">
        <v>80000</v>
      </c>
      <c r="I367" s="237">
        <v>19413.110000000015</v>
      </c>
      <c r="J367" s="237">
        <v>0</v>
      </c>
      <c r="K367" s="237">
        <v>0</v>
      </c>
      <c r="L367" s="237">
        <v>0</v>
      </c>
      <c r="M367" s="205"/>
    </row>
    <row r="368" spans="1:13" s="33" customFormat="1" ht="30" customHeight="1" x14ac:dyDescent="0.3">
      <c r="A368" s="255"/>
      <c r="B368" s="242"/>
      <c r="C368" s="256" t="s">
        <v>625</v>
      </c>
      <c r="D368" s="198" t="s">
        <v>605</v>
      </c>
      <c r="E368" s="229" t="s">
        <v>3</v>
      </c>
      <c r="F368" s="230" t="s">
        <v>986</v>
      </c>
      <c r="G368" s="231" t="s">
        <v>310</v>
      </c>
      <c r="H368" s="237">
        <v>50000</v>
      </c>
      <c r="I368" s="237">
        <v>100000</v>
      </c>
      <c r="J368" s="237">
        <v>0</v>
      </c>
      <c r="K368" s="237">
        <v>0</v>
      </c>
      <c r="L368" s="237">
        <v>0</v>
      </c>
      <c r="M368" s="205"/>
    </row>
    <row r="369" spans="1:13" s="33" customFormat="1" ht="30" customHeight="1" x14ac:dyDescent="0.3">
      <c r="A369" s="255"/>
      <c r="B369" s="242"/>
      <c r="C369" s="256" t="s">
        <v>626</v>
      </c>
      <c r="D369" s="198" t="s">
        <v>606</v>
      </c>
      <c r="E369" s="229" t="s">
        <v>3</v>
      </c>
      <c r="F369" s="230" t="s">
        <v>990</v>
      </c>
      <c r="G369" s="231" t="s">
        <v>307</v>
      </c>
      <c r="H369" s="237">
        <v>65000</v>
      </c>
      <c r="I369" s="237">
        <v>20618.570000000007</v>
      </c>
      <c r="J369" s="237">
        <v>0</v>
      </c>
      <c r="K369" s="237">
        <v>0</v>
      </c>
      <c r="L369" s="237">
        <v>0</v>
      </c>
      <c r="M369" s="205"/>
    </row>
    <row r="370" spans="1:13" s="33" customFormat="1" ht="30" customHeight="1" x14ac:dyDescent="0.3">
      <c r="A370" s="255"/>
      <c r="B370" s="242"/>
      <c r="C370" s="256" t="s">
        <v>627</v>
      </c>
      <c r="D370" s="198" t="s">
        <v>607</v>
      </c>
      <c r="E370" s="229" t="s">
        <v>3</v>
      </c>
      <c r="F370" s="230" t="s">
        <v>1149</v>
      </c>
      <c r="G370" s="231" t="s">
        <v>310</v>
      </c>
      <c r="H370" s="237">
        <v>175587</v>
      </c>
      <c r="I370" s="237">
        <v>93825.200000000012</v>
      </c>
      <c r="J370" s="237">
        <v>0</v>
      </c>
      <c r="K370" s="237">
        <v>0</v>
      </c>
      <c r="L370" s="237">
        <v>0</v>
      </c>
      <c r="M370" s="205"/>
    </row>
    <row r="371" spans="1:13" s="33" customFormat="1" ht="30" customHeight="1" x14ac:dyDescent="0.3">
      <c r="A371" s="255"/>
      <c r="B371" s="242"/>
      <c r="C371" s="256" t="s">
        <v>628</v>
      </c>
      <c r="D371" s="198" t="s">
        <v>608</v>
      </c>
      <c r="E371" s="229" t="s">
        <v>3</v>
      </c>
      <c r="F371" s="230" t="s">
        <v>1149</v>
      </c>
      <c r="G371" s="231" t="s">
        <v>307</v>
      </c>
      <c r="H371" s="237">
        <v>89162</v>
      </c>
      <c r="I371" s="237">
        <v>49662.399999999994</v>
      </c>
      <c r="J371" s="237">
        <v>0</v>
      </c>
      <c r="K371" s="237">
        <v>0</v>
      </c>
      <c r="L371" s="237">
        <v>0</v>
      </c>
      <c r="M371" s="205"/>
    </row>
    <row r="372" spans="1:13" s="33" customFormat="1" ht="30" customHeight="1" x14ac:dyDescent="0.3">
      <c r="A372" s="255"/>
      <c r="B372" s="242"/>
      <c r="C372" s="256" t="s">
        <v>629</v>
      </c>
      <c r="D372" s="198" t="s">
        <v>609</v>
      </c>
      <c r="E372" s="229" t="s">
        <v>3</v>
      </c>
      <c r="F372" s="230" t="s">
        <v>1149</v>
      </c>
      <c r="G372" s="231" t="s">
        <v>307</v>
      </c>
      <c r="H372" s="237">
        <v>70000</v>
      </c>
      <c r="I372" s="237">
        <v>70000</v>
      </c>
      <c r="J372" s="237">
        <v>0</v>
      </c>
      <c r="K372" s="237">
        <v>0</v>
      </c>
      <c r="L372" s="237">
        <v>0</v>
      </c>
      <c r="M372" s="205"/>
    </row>
    <row r="373" spans="1:13" s="33" customFormat="1" ht="30" customHeight="1" x14ac:dyDescent="0.3">
      <c r="A373" s="255"/>
      <c r="B373" s="242"/>
      <c r="C373" s="256" t="s">
        <v>630</v>
      </c>
      <c r="D373" s="198" t="s">
        <v>610</v>
      </c>
      <c r="E373" s="229" t="s">
        <v>3</v>
      </c>
      <c r="F373" s="230" t="s">
        <v>1153</v>
      </c>
      <c r="G373" s="231" t="s">
        <v>310</v>
      </c>
      <c r="H373" s="237">
        <v>373967</v>
      </c>
      <c r="I373" s="237">
        <v>234683.99</v>
      </c>
      <c r="J373" s="237">
        <v>0</v>
      </c>
      <c r="K373" s="237">
        <v>0</v>
      </c>
      <c r="L373" s="237">
        <v>0</v>
      </c>
      <c r="M373" s="205"/>
    </row>
    <row r="374" spans="1:13" s="33" customFormat="1" ht="30" customHeight="1" x14ac:dyDescent="0.3">
      <c r="A374" s="255"/>
      <c r="B374" s="242"/>
      <c r="C374" s="256" t="s">
        <v>631</v>
      </c>
      <c r="D374" s="198" t="s">
        <v>611</v>
      </c>
      <c r="E374" s="229" t="s">
        <v>3</v>
      </c>
      <c r="F374" s="230" t="s">
        <v>999</v>
      </c>
      <c r="G374" s="231" t="s">
        <v>306</v>
      </c>
      <c r="H374" s="237">
        <v>50000</v>
      </c>
      <c r="I374" s="237">
        <v>125000</v>
      </c>
      <c r="J374" s="237">
        <v>0</v>
      </c>
      <c r="K374" s="237">
        <v>0</v>
      </c>
      <c r="L374" s="237">
        <v>0</v>
      </c>
      <c r="M374" s="205"/>
    </row>
    <row r="375" spans="1:13" s="33" customFormat="1" ht="30" customHeight="1" x14ac:dyDescent="0.3">
      <c r="A375" s="255"/>
      <c r="B375" s="242"/>
      <c r="C375" s="256" t="s">
        <v>632</v>
      </c>
      <c r="D375" s="198" t="s">
        <v>612</v>
      </c>
      <c r="E375" s="229" t="s">
        <v>3</v>
      </c>
      <c r="F375" s="230" t="s">
        <v>999</v>
      </c>
      <c r="G375" s="231" t="s">
        <v>310</v>
      </c>
      <c r="H375" s="237">
        <v>141623.69</v>
      </c>
      <c r="I375" s="237">
        <v>7149.1900000000023</v>
      </c>
      <c r="J375" s="237">
        <v>0</v>
      </c>
      <c r="K375" s="237">
        <v>0</v>
      </c>
      <c r="L375" s="237">
        <v>0</v>
      </c>
      <c r="M375" s="205"/>
    </row>
    <row r="376" spans="1:13" s="33" customFormat="1" ht="30" customHeight="1" x14ac:dyDescent="0.3">
      <c r="A376" s="255"/>
      <c r="B376" s="242"/>
      <c r="C376" s="256" t="s">
        <v>633</v>
      </c>
      <c r="D376" s="198" t="s">
        <v>613</v>
      </c>
      <c r="E376" s="229" t="s">
        <v>3</v>
      </c>
      <c r="F376" s="230" t="s">
        <v>1000</v>
      </c>
      <c r="G376" s="231" t="s">
        <v>310</v>
      </c>
      <c r="H376" s="237">
        <v>195587</v>
      </c>
      <c r="I376" s="237">
        <v>93825.200000000012</v>
      </c>
      <c r="J376" s="237">
        <v>0</v>
      </c>
      <c r="K376" s="237">
        <v>0</v>
      </c>
      <c r="L376" s="237">
        <v>0</v>
      </c>
      <c r="M376" s="205"/>
    </row>
    <row r="377" spans="1:13" s="33" customFormat="1" ht="30" customHeight="1" x14ac:dyDescent="0.3">
      <c r="A377" s="255"/>
      <c r="B377" s="242"/>
      <c r="C377" s="256" t="s">
        <v>634</v>
      </c>
      <c r="D377" s="198" t="s">
        <v>614</v>
      </c>
      <c r="E377" s="229" t="s">
        <v>3</v>
      </c>
      <c r="F377" s="230" t="s">
        <v>1155</v>
      </c>
      <c r="G377" s="231" t="s">
        <v>310</v>
      </c>
      <c r="H377" s="237">
        <v>0</v>
      </c>
      <c r="I377" s="237">
        <v>100000</v>
      </c>
      <c r="J377" s="237">
        <v>100000</v>
      </c>
      <c r="K377" s="237">
        <v>0</v>
      </c>
      <c r="L377" s="237">
        <v>0</v>
      </c>
      <c r="M377" s="205"/>
    </row>
    <row r="378" spans="1:13" s="33" customFormat="1" ht="30" customHeight="1" x14ac:dyDescent="0.3">
      <c r="A378" s="255"/>
      <c r="B378" s="242"/>
      <c r="C378" s="256" t="s">
        <v>635</v>
      </c>
      <c r="D378" s="198" t="s">
        <v>1098</v>
      </c>
      <c r="E378" s="229" t="s">
        <v>3</v>
      </c>
      <c r="F378" s="230" t="s">
        <v>972</v>
      </c>
      <c r="G378" s="231" t="s">
        <v>307</v>
      </c>
      <c r="H378" s="237">
        <v>80000</v>
      </c>
      <c r="I378" s="237">
        <v>80000</v>
      </c>
      <c r="J378" s="237">
        <v>0</v>
      </c>
      <c r="K378" s="237">
        <v>0</v>
      </c>
      <c r="L378" s="237">
        <v>0</v>
      </c>
      <c r="M378" s="205"/>
    </row>
    <row r="379" spans="1:13" s="33" customFormat="1" ht="30" customHeight="1" x14ac:dyDescent="0.3">
      <c r="A379" s="255"/>
      <c r="B379" s="242"/>
      <c r="C379" s="256" t="s">
        <v>636</v>
      </c>
      <c r="D379" s="198" t="s">
        <v>1099</v>
      </c>
      <c r="E379" s="229" t="s">
        <v>3</v>
      </c>
      <c r="F379" s="230" t="s">
        <v>973</v>
      </c>
      <c r="G379" s="231" t="s">
        <v>307</v>
      </c>
      <c r="H379" s="237">
        <v>125000</v>
      </c>
      <c r="I379" s="237">
        <v>125000</v>
      </c>
      <c r="J379" s="237">
        <v>0</v>
      </c>
      <c r="K379" s="237">
        <v>0</v>
      </c>
      <c r="L379" s="237">
        <v>0</v>
      </c>
      <c r="M379" s="205"/>
    </row>
    <row r="380" spans="1:13" s="33" customFormat="1" ht="30" customHeight="1" x14ac:dyDescent="0.3">
      <c r="A380" s="255"/>
      <c r="B380" s="242"/>
      <c r="C380" s="256" t="s">
        <v>637</v>
      </c>
      <c r="D380" s="198" t="s">
        <v>615</v>
      </c>
      <c r="E380" s="229" t="s">
        <v>3</v>
      </c>
      <c r="F380" s="230" t="s">
        <v>978</v>
      </c>
      <c r="G380" s="231" t="s">
        <v>307</v>
      </c>
      <c r="H380" s="237">
        <v>71623.69</v>
      </c>
      <c r="I380" s="237">
        <v>70000</v>
      </c>
      <c r="J380" s="237">
        <v>0</v>
      </c>
      <c r="K380" s="237">
        <v>0</v>
      </c>
      <c r="L380" s="237">
        <v>0</v>
      </c>
      <c r="M380" s="205"/>
    </row>
    <row r="381" spans="1:13" s="33" customFormat="1" ht="30" customHeight="1" x14ac:dyDescent="0.3">
      <c r="A381" s="255"/>
      <c r="B381" s="242"/>
      <c r="C381" s="256" t="s">
        <v>638</v>
      </c>
      <c r="D381" s="198" t="s">
        <v>616</v>
      </c>
      <c r="E381" s="229" t="s">
        <v>3</v>
      </c>
      <c r="F381" s="230" t="s">
        <v>991</v>
      </c>
      <c r="G381" s="231" t="s">
        <v>307</v>
      </c>
      <c r="H381" s="237">
        <v>0</v>
      </c>
      <c r="I381" s="237">
        <v>100000</v>
      </c>
      <c r="J381" s="237">
        <v>100000</v>
      </c>
      <c r="K381" s="237">
        <v>0</v>
      </c>
      <c r="L381" s="237">
        <v>0</v>
      </c>
      <c r="M381" s="205"/>
    </row>
    <row r="382" spans="1:13" s="33" customFormat="1" ht="30" customHeight="1" x14ac:dyDescent="0.3">
      <c r="A382" s="255"/>
      <c r="B382" s="257"/>
      <c r="C382" s="256" t="s">
        <v>734</v>
      </c>
      <c r="D382" s="198" t="s">
        <v>1100</v>
      </c>
      <c r="E382" s="229" t="s">
        <v>3</v>
      </c>
      <c r="F382" s="230" t="s">
        <v>133</v>
      </c>
      <c r="G382" s="231" t="s">
        <v>307</v>
      </c>
      <c r="H382" s="237">
        <v>55312</v>
      </c>
      <c r="I382" s="237">
        <v>124688</v>
      </c>
      <c r="J382" s="237">
        <v>0</v>
      </c>
      <c r="K382" s="237">
        <v>0</v>
      </c>
      <c r="L382" s="237">
        <v>0</v>
      </c>
      <c r="M382" s="205"/>
    </row>
    <row r="383" spans="1:13" s="33" customFormat="1" ht="30" customHeight="1" x14ac:dyDescent="0.3">
      <c r="A383" s="255"/>
      <c r="B383" s="242"/>
      <c r="C383" s="256" t="s">
        <v>639</v>
      </c>
      <c r="D383" s="198" t="s">
        <v>617</v>
      </c>
      <c r="E383" s="229" t="s">
        <v>3</v>
      </c>
      <c r="F383" s="230" t="s">
        <v>133</v>
      </c>
      <c r="G383" s="231" t="s">
        <v>310</v>
      </c>
      <c r="H383" s="237">
        <v>75000</v>
      </c>
      <c r="I383" s="237">
        <v>75000</v>
      </c>
      <c r="J383" s="237">
        <v>0</v>
      </c>
      <c r="K383" s="237">
        <v>0</v>
      </c>
      <c r="L383" s="237">
        <v>0</v>
      </c>
      <c r="M383" s="205"/>
    </row>
    <row r="384" spans="1:13" s="33" customFormat="1" ht="30" customHeight="1" x14ac:dyDescent="0.3">
      <c r="A384" s="255"/>
      <c r="B384" s="242"/>
      <c r="C384" s="256" t="s">
        <v>640</v>
      </c>
      <c r="D384" s="198" t="s">
        <v>1101</v>
      </c>
      <c r="E384" s="229" t="s">
        <v>3</v>
      </c>
      <c r="F384" s="230" t="s">
        <v>987</v>
      </c>
      <c r="G384" s="231" t="s">
        <v>310</v>
      </c>
      <c r="H384" s="237">
        <v>250000</v>
      </c>
      <c r="I384" s="237">
        <v>450000</v>
      </c>
      <c r="J384" s="237">
        <v>664681.90999999992</v>
      </c>
      <c r="K384" s="237">
        <v>1085318.0900000001</v>
      </c>
      <c r="L384" s="237">
        <v>550000</v>
      </c>
      <c r="M384" s="205"/>
    </row>
    <row r="385" spans="1:13" s="33" customFormat="1" ht="30" customHeight="1" x14ac:dyDescent="0.3">
      <c r="A385" s="255"/>
      <c r="B385" s="242"/>
      <c r="C385" s="256" t="s">
        <v>641</v>
      </c>
      <c r="D385" s="198" t="s">
        <v>1207</v>
      </c>
      <c r="E385" s="229" t="s">
        <v>3</v>
      </c>
      <c r="F385" s="230" t="s">
        <v>1155</v>
      </c>
      <c r="G385" s="231" t="s">
        <v>310</v>
      </c>
      <c r="H385" s="237">
        <v>0</v>
      </c>
      <c r="I385" s="237">
        <v>133333.33000000002</v>
      </c>
      <c r="J385" s="237">
        <v>666666.66999999993</v>
      </c>
      <c r="K385" s="237">
        <v>1166666.67</v>
      </c>
      <c r="L385" s="237">
        <v>1033333.33</v>
      </c>
      <c r="M385" s="205"/>
    </row>
    <row r="386" spans="1:13" s="33" customFormat="1" ht="30" customHeight="1" x14ac:dyDescent="0.3">
      <c r="A386" s="255"/>
      <c r="B386" s="242"/>
      <c r="C386" s="256" t="s">
        <v>642</v>
      </c>
      <c r="D386" s="198" t="s">
        <v>807</v>
      </c>
      <c r="E386" s="229" t="s">
        <v>3</v>
      </c>
      <c r="F386" s="230" t="s">
        <v>986</v>
      </c>
      <c r="G386" s="231" t="s">
        <v>310</v>
      </c>
      <c r="H386" s="237">
        <v>0</v>
      </c>
      <c r="I386" s="237">
        <v>133333.33000000002</v>
      </c>
      <c r="J386" s="237">
        <v>823335.02999999991</v>
      </c>
      <c r="K386" s="237">
        <v>543331.63</v>
      </c>
      <c r="L386" s="237">
        <v>0</v>
      </c>
      <c r="M386" s="205"/>
    </row>
    <row r="387" spans="1:13" s="33" customFormat="1" ht="30" customHeight="1" x14ac:dyDescent="0.3">
      <c r="A387" s="255"/>
      <c r="B387" s="242"/>
      <c r="C387" s="256" t="s">
        <v>643</v>
      </c>
      <c r="D387" s="198" t="s">
        <v>618</v>
      </c>
      <c r="E387" s="229" t="s">
        <v>3</v>
      </c>
      <c r="F387" s="230" t="s">
        <v>987</v>
      </c>
      <c r="G387" s="231" t="s">
        <v>307</v>
      </c>
      <c r="H387" s="237">
        <v>0</v>
      </c>
      <c r="I387" s="237">
        <v>75000</v>
      </c>
      <c r="J387" s="237">
        <v>75000</v>
      </c>
      <c r="K387" s="237">
        <v>0</v>
      </c>
      <c r="L387" s="237">
        <v>0</v>
      </c>
      <c r="M387" s="205"/>
    </row>
    <row r="388" spans="1:13" s="33" customFormat="1" ht="30" customHeight="1" x14ac:dyDescent="0.3">
      <c r="A388" s="255"/>
      <c r="B388" s="242"/>
      <c r="C388" s="256" t="s">
        <v>644</v>
      </c>
      <c r="D388" s="198" t="s">
        <v>619</v>
      </c>
      <c r="E388" s="229" t="s">
        <v>3</v>
      </c>
      <c r="F388" s="230" t="s">
        <v>1158</v>
      </c>
      <c r="G388" s="231" t="s">
        <v>307</v>
      </c>
      <c r="H388" s="237">
        <v>0</v>
      </c>
      <c r="I388" s="237">
        <v>50000</v>
      </c>
      <c r="J388" s="237">
        <v>50000</v>
      </c>
      <c r="K388" s="237">
        <v>0</v>
      </c>
      <c r="L388" s="237">
        <v>0</v>
      </c>
      <c r="M388" s="205"/>
    </row>
    <row r="389" spans="1:13" s="33" customFormat="1" ht="30" customHeight="1" x14ac:dyDescent="0.3">
      <c r="A389" s="255"/>
      <c r="B389" s="242"/>
      <c r="C389" s="256" t="s">
        <v>645</v>
      </c>
      <c r="D389" s="198" t="s">
        <v>620</v>
      </c>
      <c r="E389" s="229" t="s">
        <v>3</v>
      </c>
      <c r="F389" s="230" t="s">
        <v>1166</v>
      </c>
      <c r="G389" s="231" t="s">
        <v>307</v>
      </c>
      <c r="H389" s="237">
        <v>60000</v>
      </c>
      <c r="I389" s="237">
        <v>34662.270000000004</v>
      </c>
      <c r="J389" s="237">
        <v>0</v>
      </c>
      <c r="K389" s="237">
        <v>0</v>
      </c>
      <c r="L389" s="237">
        <v>0</v>
      </c>
      <c r="M389" s="205"/>
    </row>
    <row r="390" spans="1:13" s="33" customFormat="1" ht="30" customHeight="1" x14ac:dyDescent="0.3">
      <c r="A390" s="255"/>
      <c r="B390" s="257"/>
      <c r="C390" s="256" t="s">
        <v>646</v>
      </c>
      <c r="D390" s="198" t="s">
        <v>1102</v>
      </c>
      <c r="E390" s="229" t="s">
        <v>3</v>
      </c>
      <c r="F390" s="230" t="s">
        <v>274</v>
      </c>
      <c r="G390" s="231" t="s">
        <v>310</v>
      </c>
      <c r="H390" s="237">
        <v>168980</v>
      </c>
      <c r="I390" s="237">
        <v>126237.264</v>
      </c>
      <c r="J390" s="237">
        <v>245789.46</v>
      </c>
      <c r="K390" s="237">
        <v>243329.68</v>
      </c>
      <c r="L390" s="237">
        <v>194170.55</v>
      </c>
      <c r="M390" s="205"/>
    </row>
    <row r="391" spans="1:13" s="33" customFormat="1" ht="30" customHeight="1" x14ac:dyDescent="0.3">
      <c r="A391" s="255"/>
      <c r="B391" s="242"/>
      <c r="C391" s="256" t="s">
        <v>757</v>
      </c>
      <c r="D391" s="198" t="s">
        <v>761</v>
      </c>
      <c r="E391" s="229" t="s">
        <v>3</v>
      </c>
      <c r="F391" s="230" t="s">
        <v>977</v>
      </c>
      <c r="G391" s="231" t="s">
        <v>307</v>
      </c>
      <c r="H391" s="237">
        <v>341594</v>
      </c>
      <c r="I391" s="237">
        <v>200000</v>
      </c>
      <c r="J391" s="237">
        <v>500000</v>
      </c>
      <c r="K391" s="237">
        <v>0</v>
      </c>
      <c r="L391" s="237">
        <v>0</v>
      </c>
      <c r="M391" s="205"/>
    </row>
    <row r="392" spans="1:13" s="33" customFormat="1" ht="30" customHeight="1" x14ac:dyDescent="0.3">
      <c r="A392" s="255"/>
      <c r="B392" s="242"/>
      <c r="C392" s="256" t="s">
        <v>647</v>
      </c>
      <c r="D392" s="198" t="s">
        <v>1103</v>
      </c>
      <c r="E392" s="229" t="s">
        <v>2</v>
      </c>
      <c r="F392" s="230" t="s">
        <v>56</v>
      </c>
      <c r="G392" s="231" t="s">
        <v>308</v>
      </c>
      <c r="H392" s="237">
        <v>1606</v>
      </c>
      <c r="I392" s="237">
        <v>0</v>
      </c>
      <c r="J392" s="237">
        <v>0</v>
      </c>
      <c r="K392" s="237">
        <v>0</v>
      </c>
      <c r="L392" s="237">
        <v>0</v>
      </c>
      <c r="M392" s="205"/>
    </row>
    <row r="393" spans="1:13" s="33" customFormat="1" ht="30" customHeight="1" x14ac:dyDescent="0.3">
      <c r="A393" s="255"/>
      <c r="B393" s="242"/>
      <c r="C393" s="256" t="s">
        <v>648</v>
      </c>
      <c r="D393" s="198" t="s">
        <v>649</v>
      </c>
      <c r="E393" s="229" t="s">
        <v>2</v>
      </c>
      <c r="F393" s="230" t="s">
        <v>392</v>
      </c>
      <c r="G393" s="231" t="s">
        <v>308</v>
      </c>
      <c r="H393" s="237">
        <v>316</v>
      </c>
      <c r="I393" s="237">
        <v>0</v>
      </c>
      <c r="J393" s="237">
        <v>0</v>
      </c>
      <c r="K393" s="237">
        <v>0</v>
      </c>
      <c r="L393" s="237">
        <v>0</v>
      </c>
      <c r="M393" s="205"/>
    </row>
    <row r="394" spans="1:13" s="33" customFormat="1" ht="30" customHeight="1" x14ac:dyDescent="0.3">
      <c r="A394" s="255"/>
      <c r="B394" s="242"/>
      <c r="C394" s="256" t="s">
        <v>680</v>
      </c>
      <c r="D394" s="198" t="s">
        <v>1104</v>
      </c>
      <c r="E394" s="229" t="s">
        <v>2</v>
      </c>
      <c r="F394" s="230" t="s">
        <v>131</v>
      </c>
      <c r="G394" s="231" t="s">
        <v>309</v>
      </c>
      <c r="H394" s="237">
        <v>263858</v>
      </c>
      <c r="I394" s="237">
        <v>250000</v>
      </c>
      <c r="J394" s="237">
        <v>80000</v>
      </c>
      <c r="K394" s="237">
        <v>0</v>
      </c>
      <c r="L394" s="237">
        <v>0</v>
      </c>
      <c r="M394" s="205"/>
    </row>
    <row r="395" spans="1:13" s="33" customFormat="1" ht="30" customHeight="1" x14ac:dyDescent="0.3">
      <c r="A395" s="255"/>
      <c r="B395" s="242"/>
      <c r="C395" s="256" t="s">
        <v>681</v>
      </c>
      <c r="D395" s="198" t="s">
        <v>1105</v>
      </c>
      <c r="E395" s="229" t="s">
        <v>2</v>
      </c>
      <c r="F395" s="230" t="s">
        <v>131</v>
      </c>
      <c r="G395" s="231" t="s">
        <v>309</v>
      </c>
      <c r="H395" s="237">
        <v>219953</v>
      </c>
      <c r="I395" s="237">
        <v>300000</v>
      </c>
      <c r="J395" s="237">
        <v>100000</v>
      </c>
      <c r="K395" s="237">
        <v>0</v>
      </c>
      <c r="L395" s="237">
        <v>0</v>
      </c>
      <c r="M395" s="205"/>
    </row>
    <row r="396" spans="1:13" s="33" customFormat="1" ht="30" customHeight="1" x14ac:dyDescent="0.3">
      <c r="A396" s="255"/>
      <c r="B396" s="242"/>
      <c r="C396" s="256" t="s">
        <v>848</v>
      </c>
      <c r="D396" s="198" t="s">
        <v>682</v>
      </c>
      <c r="E396" s="229" t="s">
        <v>2</v>
      </c>
      <c r="F396" s="230" t="s">
        <v>41</v>
      </c>
      <c r="G396" s="231" t="s">
        <v>309</v>
      </c>
      <c r="H396" s="237">
        <v>288449</v>
      </c>
      <c r="I396" s="237">
        <v>300000</v>
      </c>
      <c r="J396" s="237">
        <v>200000</v>
      </c>
      <c r="K396" s="237">
        <v>0</v>
      </c>
      <c r="L396" s="237">
        <v>0</v>
      </c>
      <c r="M396" s="205"/>
    </row>
    <row r="397" spans="1:13" s="33" customFormat="1" ht="30" customHeight="1" x14ac:dyDescent="0.3">
      <c r="A397" s="255"/>
      <c r="B397" s="242"/>
      <c r="C397" s="256" t="s">
        <v>653</v>
      </c>
      <c r="D397" s="198" t="s">
        <v>664</v>
      </c>
      <c r="E397" s="229" t="s">
        <v>5</v>
      </c>
      <c r="F397" s="230" t="s">
        <v>141</v>
      </c>
      <c r="G397" s="231" t="s">
        <v>314</v>
      </c>
      <c r="H397" s="237">
        <v>243783.21999999997</v>
      </c>
      <c r="I397" s="237">
        <v>229047.97999999998</v>
      </c>
      <c r="J397" s="237">
        <v>142867.93</v>
      </c>
      <c r="K397" s="237">
        <v>55726.879999999997</v>
      </c>
      <c r="L397" s="237">
        <v>75000</v>
      </c>
      <c r="M397" s="205"/>
    </row>
    <row r="398" spans="1:13" s="33" customFormat="1" ht="30" customHeight="1" x14ac:dyDescent="0.3">
      <c r="A398" s="255"/>
      <c r="B398" s="242"/>
      <c r="C398" s="256" t="s">
        <v>654</v>
      </c>
      <c r="D398" s="198" t="s">
        <v>665</v>
      </c>
      <c r="E398" s="229" t="s">
        <v>5</v>
      </c>
      <c r="F398" s="230" t="s">
        <v>992</v>
      </c>
      <c r="G398" s="231" t="s">
        <v>315</v>
      </c>
      <c r="H398" s="237">
        <v>87997.75</v>
      </c>
      <c r="I398" s="237">
        <v>55095.97</v>
      </c>
      <c r="J398" s="237">
        <v>27402.53</v>
      </c>
      <c r="K398" s="237">
        <v>18120.419999999998</v>
      </c>
      <c r="L398" s="237">
        <v>24000</v>
      </c>
      <c r="M398" s="205"/>
    </row>
    <row r="399" spans="1:13" s="33" customFormat="1" ht="30" customHeight="1" x14ac:dyDescent="0.3">
      <c r="A399" s="255"/>
      <c r="B399" s="242"/>
      <c r="C399" s="256" t="s">
        <v>655</v>
      </c>
      <c r="D399" s="198" t="s">
        <v>666</v>
      </c>
      <c r="E399" s="229" t="s">
        <v>5</v>
      </c>
      <c r="F399" s="230" t="s">
        <v>992</v>
      </c>
      <c r="G399" s="231" t="s">
        <v>314</v>
      </c>
      <c r="H399" s="237">
        <v>211678.320000001</v>
      </c>
      <c r="I399" s="237">
        <v>518169.18999999994</v>
      </c>
      <c r="J399" s="237">
        <v>589736.93999999994</v>
      </c>
      <c r="K399" s="237">
        <v>608728.23</v>
      </c>
      <c r="L399" s="237">
        <v>619240.61</v>
      </c>
      <c r="M399" s="205"/>
    </row>
    <row r="400" spans="1:13" s="33" customFormat="1" ht="30" customHeight="1" x14ac:dyDescent="0.3">
      <c r="A400" s="255"/>
      <c r="B400" s="242"/>
      <c r="C400" s="256" t="s">
        <v>656</v>
      </c>
      <c r="D400" s="198" t="s">
        <v>667</v>
      </c>
      <c r="E400" s="229" t="s">
        <v>5</v>
      </c>
      <c r="F400" s="230" t="s">
        <v>304</v>
      </c>
      <c r="G400" s="231" t="s">
        <v>315</v>
      </c>
      <c r="H400" s="237">
        <v>198776.95</v>
      </c>
      <c r="I400" s="237">
        <v>682875.63</v>
      </c>
      <c r="J400" s="237">
        <v>955767.57</v>
      </c>
      <c r="K400" s="237">
        <v>1122182.06</v>
      </c>
      <c r="L400" s="237">
        <v>651060.15</v>
      </c>
      <c r="M400" s="205"/>
    </row>
    <row r="401" spans="1:13" s="33" customFormat="1" ht="30" customHeight="1" x14ac:dyDescent="0.3">
      <c r="A401" s="255"/>
      <c r="B401" s="242"/>
      <c r="C401" s="256" t="s">
        <v>657</v>
      </c>
      <c r="D401" s="198" t="s">
        <v>668</v>
      </c>
      <c r="E401" s="229" t="s">
        <v>5</v>
      </c>
      <c r="F401" s="230" t="s">
        <v>78</v>
      </c>
      <c r="G401" s="231" t="s">
        <v>315</v>
      </c>
      <c r="H401" s="237">
        <v>1270000</v>
      </c>
      <c r="I401" s="237">
        <v>108534</v>
      </c>
      <c r="J401" s="237">
        <v>0</v>
      </c>
      <c r="K401" s="237">
        <v>70000</v>
      </c>
      <c r="L401" s="237">
        <v>100000</v>
      </c>
      <c r="M401" s="205"/>
    </row>
    <row r="402" spans="1:13" s="33" customFormat="1" ht="30" customHeight="1" x14ac:dyDescent="0.3">
      <c r="A402" s="255"/>
      <c r="B402" s="242"/>
      <c r="C402" s="256" t="s">
        <v>658</v>
      </c>
      <c r="D402" s="198" t="s">
        <v>669</v>
      </c>
      <c r="E402" s="229" t="s">
        <v>5</v>
      </c>
      <c r="F402" s="230" t="s">
        <v>78</v>
      </c>
      <c r="G402" s="231" t="s">
        <v>315</v>
      </c>
      <c r="H402" s="237">
        <v>2600000</v>
      </c>
      <c r="I402" s="237">
        <v>253492</v>
      </c>
      <c r="J402" s="237">
        <v>0</v>
      </c>
      <c r="K402" s="237">
        <v>144000</v>
      </c>
      <c r="L402" s="237">
        <v>140000</v>
      </c>
      <c r="M402" s="205"/>
    </row>
    <row r="403" spans="1:13" s="33" customFormat="1" ht="30" customHeight="1" x14ac:dyDescent="0.3">
      <c r="A403" s="255"/>
      <c r="B403" s="242"/>
      <c r="C403" s="256" t="s">
        <v>799</v>
      </c>
      <c r="D403" s="198" t="s">
        <v>1106</v>
      </c>
      <c r="E403" s="229" t="s">
        <v>5</v>
      </c>
      <c r="F403" s="230" t="s">
        <v>375</v>
      </c>
      <c r="G403" s="231" t="s">
        <v>314</v>
      </c>
      <c r="H403" s="237">
        <v>62470.53</v>
      </c>
      <c r="I403" s="237">
        <v>897783.1100000001</v>
      </c>
      <c r="J403" s="237">
        <v>997361.04</v>
      </c>
      <c r="K403" s="237">
        <v>1231454.51</v>
      </c>
      <c r="L403" s="237">
        <v>885957.97</v>
      </c>
      <c r="M403" s="205"/>
    </row>
    <row r="404" spans="1:13" s="33" customFormat="1" ht="30" customHeight="1" x14ac:dyDescent="0.3">
      <c r="A404" s="255"/>
      <c r="B404" s="242"/>
      <c r="C404" s="256" t="s">
        <v>659</v>
      </c>
      <c r="D404" s="198" t="s">
        <v>670</v>
      </c>
      <c r="E404" s="229" t="s">
        <v>5</v>
      </c>
      <c r="F404" s="230" t="s">
        <v>53</v>
      </c>
      <c r="G404" s="231" t="s">
        <v>315</v>
      </c>
      <c r="H404" s="237">
        <v>0.36999999960244168</v>
      </c>
      <c r="I404" s="237">
        <v>1013318.21</v>
      </c>
      <c r="J404" s="237">
        <v>994722.07</v>
      </c>
      <c r="K404" s="237">
        <v>1192909.02</v>
      </c>
      <c r="L404" s="237">
        <v>671915.95</v>
      </c>
      <c r="M404" s="205"/>
    </row>
    <row r="405" spans="1:13" s="33" customFormat="1" ht="30" customHeight="1" x14ac:dyDescent="0.3">
      <c r="A405" s="255"/>
      <c r="B405" s="242"/>
      <c r="C405" s="256">
        <v>9529</v>
      </c>
      <c r="D405" s="198" t="s">
        <v>671</v>
      </c>
      <c r="E405" s="229" t="s">
        <v>5</v>
      </c>
      <c r="F405" s="230" t="s">
        <v>41</v>
      </c>
      <c r="G405" s="231" t="s">
        <v>314</v>
      </c>
      <c r="H405" s="237">
        <v>165622.64000000001</v>
      </c>
      <c r="I405" s="237">
        <v>40000</v>
      </c>
      <c r="J405" s="237">
        <v>0</v>
      </c>
      <c r="K405" s="237">
        <v>30000</v>
      </c>
      <c r="L405" s="237">
        <v>10000</v>
      </c>
      <c r="M405" s="205"/>
    </row>
    <row r="406" spans="1:13" s="33" customFormat="1" ht="30" customHeight="1" x14ac:dyDescent="0.3">
      <c r="A406" s="255"/>
      <c r="B406" s="242"/>
      <c r="C406" s="256">
        <v>9530</v>
      </c>
      <c r="D406" s="198" t="s">
        <v>672</v>
      </c>
      <c r="E406" s="229" t="s">
        <v>5</v>
      </c>
      <c r="F406" s="230" t="s">
        <v>77</v>
      </c>
      <c r="G406" s="231" t="s">
        <v>314</v>
      </c>
      <c r="H406" s="237">
        <v>155850.79</v>
      </c>
      <c r="I406" s="237">
        <v>17250.87</v>
      </c>
      <c r="J406" s="237">
        <v>0</v>
      </c>
      <c r="K406" s="237">
        <v>5000</v>
      </c>
      <c r="L406" s="237">
        <v>20000</v>
      </c>
      <c r="M406" s="205"/>
    </row>
    <row r="407" spans="1:13" s="33" customFormat="1" ht="30" customHeight="1" x14ac:dyDescent="0.3">
      <c r="A407" s="255"/>
      <c r="B407" s="242"/>
      <c r="C407" s="256" t="s">
        <v>756</v>
      </c>
      <c r="D407" s="198" t="s">
        <v>1107</v>
      </c>
      <c r="E407" s="229" t="s">
        <v>5</v>
      </c>
      <c r="F407" s="230" t="s">
        <v>992</v>
      </c>
      <c r="G407" s="231" t="s">
        <v>314</v>
      </c>
      <c r="H407" s="237">
        <v>170000</v>
      </c>
      <c r="I407" s="237">
        <v>160000</v>
      </c>
      <c r="J407" s="237">
        <v>0</v>
      </c>
      <c r="K407" s="237">
        <v>35000</v>
      </c>
      <c r="L407" s="237">
        <v>35000</v>
      </c>
      <c r="M407" s="205"/>
    </row>
    <row r="408" spans="1:13" s="33" customFormat="1" ht="30" customHeight="1" x14ac:dyDescent="0.3">
      <c r="A408" s="255"/>
      <c r="B408" s="242"/>
      <c r="C408" s="256">
        <v>9531</v>
      </c>
      <c r="D408" s="198" t="s">
        <v>673</v>
      </c>
      <c r="E408" s="229" t="s">
        <v>5</v>
      </c>
      <c r="F408" s="230" t="s">
        <v>61</v>
      </c>
      <c r="G408" s="231" t="s">
        <v>314</v>
      </c>
      <c r="H408" s="237">
        <v>425.2</v>
      </c>
      <c r="I408" s="237">
        <v>202636.94</v>
      </c>
      <c r="J408" s="237">
        <v>97232.97</v>
      </c>
      <c r="K408" s="237">
        <v>108269.75999999999</v>
      </c>
      <c r="L408" s="237">
        <v>91435.13</v>
      </c>
      <c r="M408" s="205"/>
    </row>
    <row r="409" spans="1:13" s="33" customFormat="1" ht="30" customHeight="1" x14ac:dyDescent="0.3">
      <c r="A409" s="255"/>
      <c r="B409" s="242"/>
      <c r="C409" s="256">
        <v>9532</v>
      </c>
      <c r="D409" s="198" t="s">
        <v>674</v>
      </c>
      <c r="E409" s="229" t="s">
        <v>5</v>
      </c>
      <c r="F409" s="230" t="s">
        <v>116</v>
      </c>
      <c r="G409" s="231" t="s">
        <v>314</v>
      </c>
      <c r="H409" s="237">
        <v>346946.31</v>
      </c>
      <c r="I409" s="237">
        <v>383607.21</v>
      </c>
      <c r="J409" s="237">
        <v>461132.61</v>
      </c>
      <c r="K409" s="237">
        <v>538206.17999999993</v>
      </c>
      <c r="L409" s="237">
        <v>268870.26</v>
      </c>
      <c r="M409" s="205"/>
    </row>
    <row r="410" spans="1:13" s="33" customFormat="1" ht="30" customHeight="1" x14ac:dyDescent="0.3">
      <c r="A410" s="255"/>
      <c r="B410" s="242"/>
      <c r="C410" s="256">
        <v>9533</v>
      </c>
      <c r="D410" s="198" t="s">
        <v>675</v>
      </c>
      <c r="E410" s="229" t="s">
        <v>5</v>
      </c>
      <c r="F410" s="230" t="s">
        <v>34</v>
      </c>
      <c r="G410" s="231" t="s">
        <v>314</v>
      </c>
      <c r="H410" s="237">
        <v>91381.09</v>
      </c>
      <c r="I410" s="237">
        <v>291429.3</v>
      </c>
      <c r="J410" s="237">
        <v>69069.19</v>
      </c>
      <c r="K410" s="237">
        <v>88120.42</v>
      </c>
      <c r="L410" s="237">
        <v>60000</v>
      </c>
      <c r="M410" s="205"/>
    </row>
    <row r="411" spans="1:13" s="33" customFormat="1" ht="30" customHeight="1" x14ac:dyDescent="0.3">
      <c r="A411" s="255"/>
      <c r="B411" s="242"/>
      <c r="C411" s="256" t="s">
        <v>660</v>
      </c>
      <c r="D411" s="198" t="s">
        <v>676</v>
      </c>
      <c r="E411" s="229" t="s">
        <v>5</v>
      </c>
      <c r="F411" s="230" t="s">
        <v>34</v>
      </c>
      <c r="G411" s="231" t="s">
        <v>314</v>
      </c>
      <c r="H411" s="237">
        <v>966238.64999999991</v>
      </c>
      <c r="I411" s="237">
        <v>188169</v>
      </c>
      <c r="J411" s="237">
        <v>56403.609999999986</v>
      </c>
      <c r="K411" s="237">
        <v>260000</v>
      </c>
      <c r="L411" s="237">
        <v>304240.61</v>
      </c>
      <c r="M411" s="205"/>
    </row>
    <row r="412" spans="1:13" s="33" customFormat="1" ht="30" customHeight="1" x14ac:dyDescent="0.3">
      <c r="A412" s="255"/>
      <c r="B412" s="242"/>
      <c r="C412" s="256" t="s">
        <v>661</v>
      </c>
      <c r="D412" s="198" t="s">
        <v>677</v>
      </c>
      <c r="E412" s="229" t="s">
        <v>5</v>
      </c>
      <c r="F412" s="230" t="s">
        <v>274</v>
      </c>
      <c r="G412" s="231" t="s">
        <v>315</v>
      </c>
      <c r="H412" s="237">
        <v>10000</v>
      </c>
      <c r="I412" s="237">
        <v>10000</v>
      </c>
      <c r="J412" s="237">
        <v>10000</v>
      </c>
      <c r="K412" s="237">
        <v>10000</v>
      </c>
      <c r="L412" s="237">
        <v>10000</v>
      </c>
      <c r="M412" s="205"/>
    </row>
    <row r="413" spans="1:13" s="33" customFormat="1" ht="30" customHeight="1" x14ac:dyDescent="0.3">
      <c r="A413" s="255"/>
      <c r="B413" s="242"/>
      <c r="C413" s="256">
        <v>9535</v>
      </c>
      <c r="D413" s="198" t="s">
        <v>1108</v>
      </c>
      <c r="E413" s="229" t="s">
        <v>5</v>
      </c>
      <c r="F413" s="230" t="s">
        <v>274</v>
      </c>
      <c r="G413" s="231" t="s">
        <v>315</v>
      </c>
      <c r="H413" s="237">
        <v>0</v>
      </c>
      <c r="I413" s="237">
        <v>242850.89</v>
      </c>
      <c r="J413" s="237">
        <v>504561.42</v>
      </c>
      <c r="K413" s="237">
        <v>1018583.38</v>
      </c>
      <c r="L413" s="237">
        <v>2177745.71</v>
      </c>
      <c r="M413" s="205"/>
    </row>
    <row r="414" spans="1:13" s="33" customFormat="1" ht="30" customHeight="1" x14ac:dyDescent="0.3">
      <c r="A414" s="255"/>
      <c r="B414" s="242"/>
      <c r="C414" s="256" t="s">
        <v>804</v>
      </c>
      <c r="D414" s="198" t="s">
        <v>1109</v>
      </c>
      <c r="E414" s="229" t="s">
        <v>5</v>
      </c>
      <c r="F414" s="230" t="s">
        <v>274</v>
      </c>
      <c r="G414" s="231" t="s">
        <v>315</v>
      </c>
      <c r="H414" s="237">
        <v>0</v>
      </c>
      <c r="I414" s="237">
        <v>184649.11</v>
      </c>
      <c r="J414" s="237">
        <v>295438.58</v>
      </c>
      <c r="K414" s="237">
        <v>596416.62</v>
      </c>
      <c r="L414" s="237">
        <v>1392254.29</v>
      </c>
      <c r="M414" s="205"/>
    </row>
    <row r="415" spans="1:13" s="33" customFormat="1" ht="30" customHeight="1" x14ac:dyDescent="0.3">
      <c r="A415" s="255"/>
      <c r="B415" s="242"/>
      <c r="C415" s="256" t="s">
        <v>662</v>
      </c>
      <c r="D415" s="198" t="s">
        <v>1110</v>
      </c>
      <c r="E415" s="229" t="s">
        <v>5</v>
      </c>
      <c r="F415" s="230" t="s">
        <v>274</v>
      </c>
      <c r="G415" s="231" t="s">
        <v>314</v>
      </c>
      <c r="H415" s="237">
        <v>450000</v>
      </c>
      <c r="I415" s="237">
        <v>105288.40000000002</v>
      </c>
      <c r="J415" s="237">
        <v>1083993.3700000001</v>
      </c>
      <c r="K415" s="237">
        <v>1049364.23</v>
      </c>
      <c r="L415" s="237">
        <v>224354.28</v>
      </c>
      <c r="M415" s="205"/>
    </row>
    <row r="416" spans="1:13" s="33" customFormat="1" ht="30" customHeight="1" x14ac:dyDescent="0.3">
      <c r="A416" s="255"/>
      <c r="B416" s="242"/>
      <c r="C416" s="256">
        <v>9536</v>
      </c>
      <c r="D416" s="198" t="s">
        <v>678</v>
      </c>
      <c r="E416" s="229" t="s">
        <v>5</v>
      </c>
      <c r="F416" s="230" t="s">
        <v>274</v>
      </c>
      <c r="G416" s="231" t="s">
        <v>315</v>
      </c>
      <c r="H416" s="237">
        <v>0</v>
      </c>
      <c r="I416" s="237">
        <v>0</v>
      </c>
      <c r="J416" s="237">
        <v>0</v>
      </c>
      <c r="K416" s="237">
        <v>0</v>
      </c>
      <c r="L416" s="237">
        <v>624000</v>
      </c>
      <c r="M416" s="205"/>
    </row>
    <row r="417" spans="1:13" s="33" customFormat="1" ht="30" customHeight="1" x14ac:dyDescent="0.3">
      <c r="A417" s="255"/>
      <c r="B417" s="242"/>
      <c r="C417" s="256" t="s">
        <v>663</v>
      </c>
      <c r="D417" s="198" t="s">
        <v>679</v>
      </c>
      <c r="E417" s="229" t="s">
        <v>5</v>
      </c>
      <c r="F417" s="230" t="s">
        <v>760</v>
      </c>
      <c r="G417" s="231" t="s">
        <v>314</v>
      </c>
      <c r="H417" s="237">
        <v>19999.589999999997</v>
      </c>
      <c r="I417" s="237">
        <v>485946</v>
      </c>
      <c r="J417" s="237">
        <v>93184.42</v>
      </c>
      <c r="K417" s="237">
        <v>316164.68</v>
      </c>
      <c r="L417" s="237">
        <v>180000</v>
      </c>
      <c r="M417" s="205"/>
    </row>
    <row r="418" spans="1:13" s="33" customFormat="1" ht="30" customHeight="1" x14ac:dyDescent="0.3">
      <c r="A418" s="255"/>
      <c r="B418" s="242"/>
      <c r="C418" s="256">
        <v>9542</v>
      </c>
      <c r="D418" s="198" t="s">
        <v>750</v>
      </c>
      <c r="E418" s="229" t="s">
        <v>5</v>
      </c>
      <c r="F418" s="230" t="s">
        <v>1</v>
      </c>
      <c r="G418" s="231" t="s">
        <v>315</v>
      </c>
      <c r="H418" s="237">
        <v>50760.490000000005</v>
      </c>
      <c r="I418" s="237">
        <v>247381.32</v>
      </c>
      <c r="J418" s="237">
        <v>7000</v>
      </c>
      <c r="K418" s="237">
        <v>45000</v>
      </c>
      <c r="L418" s="237">
        <v>45000</v>
      </c>
      <c r="M418" s="205"/>
    </row>
    <row r="419" spans="1:13" s="33" customFormat="1" ht="30" customHeight="1" x14ac:dyDescent="0.3">
      <c r="A419" s="255"/>
      <c r="B419" s="242"/>
      <c r="C419" s="256">
        <v>9507</v>
      </c>
      <c r="D419" s="198" t="s">
        <v>702</v>
      </c>
      <c r="E419" s="229" t="s">
        <v>2</v>
      </c>
      <c r="F419" s="230" t="s">
        <v>274</v>
      </c>
      <c r="G419" s="231" t="s">
        <v>309</v>
      </c>
      <c r="H419" s="237">
        <v>0</v>
      </c>
      <c r="I419" s="237">
        <v>415000</v>
      </c>
      <c r="J419" s="237">
        <v>640000</v>
      </c>
      <c r="K419" s="237">
        <v>1096500</v>
      </c>
      <c r="L419" s="237">
        <v>1560000</v>
      </c>
      <c r="M419" s="205"/>
    </row>
    <row r="420" spans="1:13" s="33" customFormat="1" ht="30" customHeight="1" x14ac:dyDescent="0.3">
      <c r="A420" s="255"/>
      <c r="B420" s="242"/>
      <c r="C420" s="256" t="s">
        <v>683</v>
      </c>
      <c r="D420" s="198" t="s">
        <v>703</v>
      </c>
      <c r="E420" s="229" t="s">
        <v>2</v>
      </c>
      <c r="F420" s="230" t="s">
        <v>728</v>
      </c>
      <c r="G420" s="231" t="s">
        <v>309</v>
      </c>
      <c r="H420" s="237">
        <v>200000</v>
      </c>
      <c r="I420" s="237">
        <v>96324</v>
      </c>
      <c r="J420" s="237">
        <v>0</v>
      </c>
      <c r="K420" s="237">
        <v>0</v>
      </c>
      <c r="L420" s="237">
        <v>0</v>
      </c>
      <c r="M420" s="205"/>
    </row>
    <row r="421" spans="1:13" s="33" customFormat="1" ht="30" customHeight="1" x14ac:dyDescent="0.3">
      <c r="A421" s="255"/>
      <c r="B421" s="242"/>
      <c r="C421" s="256">
        <v>9511</v>
      </c>
      <c r="D421" s="198" t="s">
        <v>704</v>
      </c>
      <c r="E421" s="229" t="s">
        <v>2</v>
      </c>
      <c r="F421" s="230" t="s">
        <v>274</v>
      </c>
      <c r="G421" s="231" t="s">
        <v>309</v>
      </c>
      <c r="H421" s="237">
        <v>0</v>
      </c>
      <c r="I421" s="237">
        <v>198420.79</v>
      </c>
      <c r="J421" s="237">
        <v>195599.96</v>
      </c>
      <c r="K421" s="237">
        <v>247579.91</v>
      </c>
      <c r="L421" s="237">
        <v>393794.48</v>
      </c>
      <c r="M421" s="205"/>
    </row>
    <row r="422" spans="1:13" s="33" customFormat="1" ht="30" customHeight="1" x14ac:dyDescent="0.3">
      <c r="A422" s="255"/>
      <c r="B422" s="242"/>
      <c r="C422" s="256" t="s">
        <v>684</v>
      </c>
      <c r="D422" s="198" t="s">
        <v>705</v>
      </c>
      <c r="E422" s="229" t="s">
        <v>2</v>
      </c>
      <c r="F422" s="230" t="s">
        <v>12</v>
      </c>
      <c r="G422" s="231" t="s">
        <v>309</v>
      </c>
      <c r="H422" s="237">
        <v>350000</v>
      </c>
      <c r="I422" s="237">
        <v>650000</v>
      </c>
      <c r="J422" s="237">
        <v>300000</v>
      </c>
      <c r="K422" s="237">
        <v>300000</v>
      </c>
      <c r="L422" s="237">
        <v>300000</v>
      </c>
      <c r="M422" s="205"/>
    </row>
    <row r="423" spans="1:13" s="33" customFormat="1" ht="30" customHeight="1" x14ac:dyDescent="0.3">
      <c r="A423" s="255"/>
      <c r="B423" s="242"/>
      <c r="C423" s="256" t="s">
        <v>685</v>
      </c>
      <c r="D423" s="198" t="s">
        <v>706</v>
      </c>
      <c r="E423" s="229" t="s">
        <v>2</v>
      </c>
      <c r="F423" s="230" t="s">
        <v>18</v>
      </c>
      <c r="G423" s="231" t="s">
        <v>309</v>
      </c>
      <c r="H423" s="237">
        <v>149077</v>
      </c>
      <c r="I423" s="237">
        <v>340000</v>
      </c>
      <c r="J423" s="237">
        <v>250000</v>
      </c>
      <c r="K423" s="237">
        <v>500000</v>
      </c>
      <c r="L423" s="237">
        <v>250000</v>
      </c>
      <c r="M423" s="205"/>
    </row>
    <row r="424" spans="1:13" s="33" customFormat="1" ht="30" customHeight="1" x14ac:dyDescent="0.3">
      <c r="A424" s="255"/>
      <c r="B424" s="242"/>
      <c r="C424" s="256" t="s">
        <v>686</v>
      </c>
      <c r="D424" s="198" t="s">
        <v>707</v>
      </c>
      <c r="E424" s="229" t="s">
        <v>2</v>
      </c>
      <c r="F424" s="230" t="s">
        <v>1162</v>
      </c>
      <c r="G424" s="231" t="s">
        <v>305</v>
      </c>
      <c r="H424" s="237">
        <v>0</v>
      </c>
      <c r="I424" s="237">
        <v>125000</v>
      </c>
      <c r="J424" s="237">
        <v>225000</v>
      </c>
      <c r="K424" s="237">
        <v>100000</v>
      </c>
      <c r="L424" s="237">
        <v>0</v>
      </c>
      <c r="M424" s="205"/>
    </row>
    <row r="425" spans="1:13" s="33" customFormat="1" ht="30" customHeight="1" x14ac:dyDescent="0.3">
      <c r="A425" s="255"/>
      <c r="B425" s="242"/>
      <c r="C425" s="256" t="s">
        <v>687</v>
      </c>
      <c r="D425" s="198" t="s">
        <v>708</v>
      </c>
      <c r="E425" s="229" t="s">
        <v>2</v>
      </c>
      <c r="F425" s="230" t="s">
        <v>1167</v>
      </c>
      <c r="G425" s="231" t="s">
        <v>305</v>
      </c>
      <c r="H425" s="237">
        <v>249828</v>
      </c>
      <c r="I425" s="237">
        <v>400000</v>
      </c>
      <c r="J425" s="237">
        <v>300000</v>
      </c>
      <c r="K425" s="237">
        <v>0</v>
      </c>
      <c r="L425" s="237">
        <v>0</v>
      </c>
      <c r="M425" s="205"/>
    </row>
    <row r="426" spans="1:13" s="33" customFormat="1" ht="30" customHeight="1" x14ac:dyDescent="0.3">
      <c r="A426" s="255"/>
      <c r="B426" s="242"/>
      <c r="C426" s="256">
        <v>9508</v>
      </c>
      <c r="D426" s="198" t="s">
        <v>709</v>
      </c>
      <c r="E426" s="229" t="s">
        <v>2</v>
      </c>
      <c r="F426" s="230" t="s">
        <v>63</v>
      </c>
      <c r="G426" s="231" t="s">
        <v>308</v>
      </c>
      <c r="H426" s="237">
        <v>116193</v>
      </c>
      <c r="I426" s="237">
        <v>0</v>
      </c>
      <c r="J426" s="237">
        <v>0</v>
      </c>
      <c r="K426" s="237">
        <v>0</v>
      </c>
      <c r="L426" s="237">
        <v>0</v>
      </c>
      <c r="M426" s="205"/>
    </row>
    <row r="427" spans="1:13" s="33" customFormat="1" ht="30" customHeight="1" x14ac:dyDescent="0.3">
      <c r="A427" s="255"/>
      <c r="B427" s="242"/>
      <c r="C427" s="256">
        <v>9383</v>
      </c>
      <c r="D427" s="198" t="s">
        <v>710</v>
      </c>
      <c r="E427" s="229" t="s">
        <v>2</v>
      </c>
      <c r="F427" s="230" t="s">
        <v>521</v>
      </c>
      <c r="G427" s="231" t="s">
        <v>308</v>
      </c>
      <c r="H427" s="237">
        <v>100000</v>
      </c>
      <c r="I427" s="237">
        <v>95810</v>
      </c>
      <c r="J427" s="237">
        <v>0</v>
      </c>
      <c r="K427" s="237">
        <v>0</v>
      </c>
      <c r="L427" s="237">
        <v>0</v>
      </c>
      <c r="M427" s="205"/>
    </row>
    <row r="428" spans="1:13" s="33" customFormat="1" ht="30" customHeight="1" x14ac:dyDescent="0.3">
      <c r="A428" s="255"/>
      <c r="B428" s="242"/>
      <c r="C428" s="256">
        <v>9510</v>
      </c>
      <c r="D428" s="198" t="s">
        <v>711</v>
      </c>
      <c r="E428" s="229" t="s">
        <v>2</v>
      </c>
      <c r="F428" s="230" t="s">
        <v>304</v>
      </c>
      <c r="G428" s="231" t="s">
        <v>308</v>
      </c>
      <c r="H428" s="237">
        <v>70000</v>
      </c>
      <c r="I428" s="237">
        <v>60000</v>
      </c>
      <c r="J428" s="237">
        <v>0</v>
      </c>
      <c r="K428" s="237">
        <v>0</v>
      </c>
      <c r="L428" s="237">
        <v>0</v>
      </c>
      <c r="M428" s="205"/>
    </row>
    <row r="429" spans="1:13" s="33" customFormat="1" ht="30" customHeight="1" x14ac:dyDescent="0.3">
      <c r="A429" s="255"/>
      <c r="B429" s="242"/>
      <c r="C429" s="256" t="s">
        <v>688</v>
      </c>
      <c r="D429" s="198" t="s">
        <v>712</v>
      </c>
      <c r="E429" s="229" t="s">
        <v>3</v>
      </c>
      <c r="F429" s="230" t="s">
        <v>985</v>
      </c>
      <c r="G429" s="231" t="s">
        <v>307</v>
      </c>
      <c r="H429" s="237">
        <v>10000</v>
      </c>
      <c r="I429" s="237">
        <v>0</v>
      </c>
      <c r="J429" s="237">
        <v>540000</v>
      </c>
      <c r="K429" s="237">
        <v>0</v>
      </c>
      <c r="L429" s="237">
        <v>0</v>
      </c>
      <c r="M429" s="205"/>
    </row>
    <row r="430" spans="1:13" s="33" customFormat="1" ht="30" customHeight="1" x14ac:dyDescent="0.3">
      <c r="A430" s="255"/>
      <c r="B430" s="242"/>
      <c r="C430" s="256" t="s">
        <v>689</v>
      </c>
      <c r="D430" s="198" t="s">
        <v>713</v>
      </c>
      <c r="E430" s="229" t="s">
        <v>3</v>
      </c>
      <c r="F430" s="230" t="s">
        <v>1155</v>
      </c>
      <c r="G430" s="231" t="s">
        <v>307</v>
      </c>
      <c r="H430" s="237">
        <v>42706</v>
      </c>
      <c r="I430" s="237">
        <v>0</v>
      </c>
      <c r="J430" s="237">
        <v>0</v>
      </c>
      <c r="K430" s="237">
        <v>0</v>
      </c>
      <c r="L430" s="237">
        <v>0</v>
      </c>
      <c r="M430" s="205"/>
    </row>
    <row r="431" spans="1:13" s="33" customFormat="1" ht="30" customHeight="1" x14ac:dyDescent="0.3">
      <c r="A431" s="255"/>
      <c r="B431" s="242"/>
      <c r="C431" s="256" t="s">
        <v>690</v>
      </c>
      <c r="D431" s="198" t="s">
        <v>714</v>
      </c>
      <c r="E431" s="229" t="s">
        <v>3</v>
      </c>
      <c r="F431" s="230" t="s">
        <v>976</v>
      </c>
      <c r="G431" s="231" t="s">
        <v>307</v>
      </c>
      <c r="H431" s="237">
        <v>25000</v>
      </c>
      <c r="I431" s="237">
        <v>25000</v>
      </c>
      <c r="J431" s="237">
        <v>0</v>
      </c>
      <c r="K431" s="237">
        <v>0</v>
      </c>
      <c r="L431" s="237">
        <v>0</v>
      </c>
      <c r="M431" s="205"/>
    </row>
    <row r="432" spans="1:13" s="33" customFormat="1" ht="30" customHeight="1" x14ac:dyDescent="0.3">
      <c r="A432" s="255"/>
      <c r="B432" s="242"/>
      <c r="C432" s="256" t="s">
        <v>691</v>
      </c>
      <c r="D432" s="198" t="s">
        <v>797</v>
      </c>
      <c r="E432" s="229" t="s">
        <v>3</v>
      </c>
      <c r="F432" s="230" t="s">
        <v>986</v>
      </c>
      <c r="G432" s="231" t="s">
        <v>307</v>
      </c>
      <c r="H432" s="237">
        <v>200000</v>
      </c>
      <c r="I432" s="237">
        <v>394190</v>
      </c>
      <c r="J432" s="237">
        <v>0</v>
      </c>
      <c r="K432" s="237">
        <v>0</v>
      </c>
      <c r="L432" s="237">
        <v>0</v>
      </c>
      <c r="M432" s="205"/>
    </row>
    <row r="433" spans="1:13" s="33" customFormat="1" ht="30" customHeight="1" x14ac:dyDescent="0.3">
      <c r="A433" s="255"/>
      <c r="B433" s="242"/>
      <c r="C433" s="256" t="s">
        <v>692</v>
      </c>
      <c r="D433" s="198" t="s">
        <v>715</v>
      </c>
      <c r="E433" s="229" t="s">
        <v>3</v>
      </c>
      <c r="F433" s="230" t="s">
        <v>986</v>
      </c>
      <c r="G433" s="231" t="s">
        <v>307</v>
      </c>
      <c r="H433" s="237">
        <v>400000</v>
      </c>
      <c r="I433" s="237">
        <v>169086</v>
      </c>
      <c r="J433" s="237">
        <v>0</v>
      </c>
      <c r="K433" s="237">
        <v>0</v>
      </c>
      <c r="L433" s="237">
        <v>0</v>
      </c>
      <c r="M433" s="205"/>
    </row>
    <row r="434" spans="1:13" s="33" customFormat="1" ht="30" customHeight="1" x14ac:dyDescent="0.3">
      <c r="A434" s="255"/>
      <c r="B434" s="242"/>
      <c r="C434" s="256">
        <v>9619</v>
      </c>
      <c r="D434" s="198" t="s">
        <v>716</v>
      </c>
      <c r="E434" s="229" t="s">
        <v>3</v>
      </c>
      <c r="F434" s="230" t="s">
        <v>274</v>
      </c>
      <c r="G434" s="231" t="s">
        <v>315</v>
      </c>
      <c r="H434" s="237">
        <v>0</v>
      </c>
      <c r="I434" s="237">
        <v>27000</v>
      </c>
      <c r="J434" s="237">
        <v>350000</v>
      </c>
      <c r="K434" s="237">
        <v>500000</v>
      </c>
      <c r="L434" s="237">
        <v>500000</v>
      </c>
      <c r="M434" s="205"/>
    </row>
    <row r="435" spans="1:13" s="33" customFormat="1" ht="30" customHeight="1" x14ac:dyDescent="0.3">
      <c r="A435" s="255"/>
      <c r="B435" s="242"/>
      <c r="C435" s="256" t="s">
        <v>800</v>
      </c>
      <c r="D435" s="198" t="s">
        <v>801</v>
      </c>
      <c r="E435" s="229" t="s">
        <v>3</v>
      </c>
      <c r="F435" s="230" t="s">
        <v>274</v>
      </c>
      <c r="G435" s="231" t="s">
        <v>315</v>
      </c>
      <c r="H435" s="237">
        <v>0</v>
      </c>
      <c r="I435" s="237">
        <v>0</v>
      </c>
      <c r="J435" s="237">
        <v>0</v>
      </c>
      <c r="K435" s="237">
        <v>1250000</v>
      </c>
      <c r="L435" s="237">
        <v>2000000</v>
      </c>
      <c r="M435" s="205"/>
    </row>
    <row r="436" spans="1:13" s="33" customFormat="1" ht="30" customHeight="1" x14ac:dyDescent="0.3">
      <c r="A436" s="255"/>
      <c r="B436" s="242"/>
      <c r="C436" s="256" t="s">
        <v>693</v>
      </c>
      <c r="D436" s="198" t="s">
        <v>717</v>
      </c>
      <c r="E436" s="229" t="s">
        <v>3</v>
      </c>
      <c r="F436" s="230" t="s">
        <v>999</v>
      </c>
      <c r="G436" s="231" t="s">
        <v>307</v>
      </c>
      <c r="H436" s="237">
        <v>293519</v>
      </c>
      <c r="I436" s="237">
        <v>0</v>
      </c>
      <c r="J436" s="237">
        <v>0</v>
      </c>
      <c r="K436" s="237">
        <v>0</v>
      </c>
      <c r="L436" s="237">
        <v>0</v>
      </c>
      <c r="M436" s="205"/>
    </row>
    <row r="437" spans="1:13" s="33" customFormat="1" ht="30" customHeight="1" x14ac:dyDescent="0.3">
      <c r="A437" s="255"/>
      <c r="B437" s="242"/>
      <c r="C437" s="256" t="s">
        <v>694</v>
      </c>
      <c r="D437" s="198" t="s">
        <v>718</v>
      </c>
      <c r="E437" s="229" t="s">
        <v>3</v>
      </c>
      <c r="F437" s="236" t="s">
        <v>999</v>
      </c>
      <c r="G437" s="231" t="s">
        <v>307</v>
      </c>
      <c r="H437" s="237">
        <v>300000</v>
      </c>
      <c r="I437" s="237">
        <v>600000</v>
      </c>
      <c r="J437" s="237">
        <v>572695</v>
      </c>
      <c r="K437" s="237">
        <v>0</v>
      </c>
      <c r="L437" s="237">
        <v>0</v>
      </c>
      <c r="M437" s="205"/>
    </row>
    <row r="438" spans="1:13" s="33" customFormat="1" ht="30" customHeight="1" x14ac:dyDescent="0.3">
      <c r="A438" s="255"/>
      <c r="B438" s="242"/>
      <c r="C438" s="256">
        <v>9514</v>
      </c>
      <c r="D438" s="198" t="s">
        <v>719</v>
      </c>
      <c r="E438" s="229" t="s">
        <v>3</v>
      </c>
      <c r="F438" s="230" t="s">
        <v>274</v>
      </c>
      <c r="G438" s="231" t="s">
        <v>307</v>
      </c>
      <c r="H438" s="237">
        <v>0</v>
      </c>
      <c r="I438" s="237">
        <v>0</v>
      </c>
      <c r="J438" s="237">
        <v>490482.15</v>
      </c>
      <c r="K438" s="237">
        <v>534924.87</v>
      </c>
      <c r="L438" s="237">
        <v>1038467.21</v>
      </c>
      <c r="M438" s="205"/>
    </row>
    <row r="439" spans="1:13" s="33" customFormat="1" ht="30" customHeight="1" x14ac:dyDescent="0.3">
      <c r="A439" s="255"/>
      <c r="B439" s="242"/>
      <c r="C439" s="256" t="s">
        <v>802</v>
      </c>
      <c r="D439" s="198" t="s">
        <v>803</v>
      </c>
      <c r="E439" s="229" t="s">
        <v>3</v>
      </c>
      <c r="F439" s="230" t="s">
        <v>274</v>
      </c>
      <c r="G439" s="231" t="s">
        <v>307</v>
      </c>
      <c r="H439" s="237">
        <v>0</v>
      </c>
      <c r="I439" s="237">
        <v>0</v>
      </c>
      <c r="J439" s="237">
        <v>0</v>
      </c>
      <c r="K439" s="237">
        <v>0</v>
      </c>
      <c r="L439" s="237">
        <v>12476.029999999999</v>
      </c>
      <c r="M439" s="205"/>
    </row>
    <row r="440" spans="1:13" s="33" customFormat="1" ht="30" customHeight="1" x14ac:dyDescent="0.3">
      <c r="A440" s="255"/>
      <c r="B440" s="242"/>
      <c r="C440" s="256">
        <v>9621</v>
      </c>
      <c r="D440" s="198" t="s">
        <v>762</v>
      </c>
      <c r="E440" s="229" t="s">
        <v>3</v>
      </c>
      <c r="F440" s="230" t="s">
        <v>274</v>
      </c>
      <c r="G440" s="231" t="s">
        <v>306</v>
      </c>
      <c r="H440" s="237">
        <v>100000</v>
      </c>
      <c r="I440" s="237">
        <v>100000</v>
      </c>
      <c r="J440" s="237">
        <v>800000</v>
      </c>
      <c r="K440" s="237">
        <v>2000000</v>
      </c>
      <c r="L440" s="237">
        <v>1755879</v>
      </c>
      <c r="M440" s="205"/>
    </row>
    <row r="441" spans="1:13" s="33" customFormat="1" ht="30" customHeight="1" x14ac:dyDescent="0.3">
      <c r="A441" s="255"/>
      <c r="B441" s="242"/>
      <c r="C441" s="256">
        <v>9620</v>
      </c>
      <c r="D441" s="198" t="s">
        <v>720</v>
      </c>
      <c r="E441" s="229" t="s">
        <v>2</v>
      </c>
      <c r="F441" s="230" t="s">
        <v>274</v>
      </c>
      <c r="G441" s="231" t="s">
        <v>305</v>
      </c>
      <c r="H441" s="237">
        <v>0</v>
      </c>
      <c r="I441" s="237">
        <v>0</v>
      </c>
      <c r="J441" s="237">
        <v>153333.32999999999</v>
      </c>
      <c r="K441" s="237">
        <v>580000</v>
      </c>
      <c r="L441" s="237">
        <v>800000</v>
      </c>
      <c r="M441" s="205"/>
    </row>
    <row r="442" spans="1:13" s="33" customFormat="1" ht="30" customHeight="1" x14ac:dyDescent="0.3">
      <c r="A442" s="255"/>
      <c r="B442" s="242"/>
      <c r="C442" s="256" t="s">
        <v>695</v>
      </c>
      <c r="D442" s="198" t="s">
        <v>721</v>
      </c>
      <c r="E442" s="229" t="s">
        <v>3</v>
      </c>
      <c r="F442" s="230" t="s">
        <v>1159</v>
      </c>
      <c r="G442" s="231" t="s">
        <v>315</v>
      </c>
      <c r="H442" s="237">
        <v>87678</v>
      </c>
      <c r="I442" s="237">
        <v>100000</v>
      </c>
      <c r="J442" s="237">
        <v>100000</v>
      </c>
      <c r="K442" s="237">
        <v>1500000</v>
      </c>
      <c r="L442" s="237">
        <v>1500000</v>
      </c>
      <c r="M442" s="205"/>
    </row>
    <row r="443" spans="1:13" s="33" customFormat="1" ht="30" customHeight="1" x14ac:dyDescent="0.3">
      <c r="A443" s="255"/>
      <c r="B443" s="242"/>
      <c r="C443" s="256" t="s">
        <v>696</v>
      </c>
      <c r="D443" s="198" t="s">
        <v>722</v>
      </c>
      <c r="E443" s="229" t="s">
        <v>3</v>
      </c>
      <c r="F443" s="230" t="s">
        <v>1149</v>
      </c>
      <c r="G443" s="231" t="s">
        <v>315</v>
      </c>
      <c r="H443" s="237">
        <v>0</v>
      </c>
      <c r="I443" s="237">
        <v>50000</v>
      </c>
      <c r="J443" s="237">
        <v>0</v>
      </c>
      <c r="K443" s="237">
        <v>0</v>
      </c>
      <c r="L443" s="237">
        <v>0</v>
      </c>
      <c r="M443" s="205"/>
    </row>
    <row r="444" spans="1:13" s="33" customFormat="1" ht="30" customHeight="1" x14ac:dyDescent="0.3">
      <c r="A444" s="255"/>
      <c r="B444" s="242"/>
      <c r="C444" s="256" t="s">
        <v>697</v>
      </c>
      <c r="D444" s="198" t="s">
        <v>723</v>
      </c>
      <c r="E444" s="229" t="s">
        <v>3</v>
      </c>
      <c r="F444" s="230" t="s">
        <v>999</v>
      </c>
      <c r="G444" s="231" t="s">
        <v>315</v>
      </c>
      <c r="H444" s="237">
        <v>47952</v>
      </c>
      <c r="I444" s="237">
        <v>0</v>
      </c>
      <c r="J444" s="237">
        <v>0</v>
      </c>
      <c r="K444" s="237">
        <v>0</v>
      </c>
      <c r="L444" s="237">
        <v>0</v>
      </c>
      <c r="M444" s="205"/>
    </row>
    <row r="445" spans="1:13" s="33" customFormat="1" ht="30" customHeight="1" x14ac:dyDescent="0.3">
      <c r="A445" s="255"/>
      <c r="B445" s="242"/>
      <c r="C445" s="256" t="s">
        <v>698</v>
      </c>
      <c r="D445" s="198" t="s">
        <v>724</v>
      </c>
      <c r="E445" s="229" t="s">
        <v>3</v>
      </c>
      <c r="F445" s="230" t="s">
        <v>973</v>
      </c>
      <c r="G445" s="231" t="s">
        <v>315</v>
      </c>
      <c r="H445" s="237">
        <v>0</v>
      </c>
      <c r="I445" s="237">
        <v>25000</v>
      </c>
      <c r="J445" s="237">
        <v>25000</v>
      </c>
      <c r="K445" s="237">
        <v>0</v>
      </c>
      <c r="L445" s="237">
        <v>0</v>
      </c>
      <c r="M445" s="205"/>
    </row>
    <row r="446" spans="1:13" s="33" customFormat="1" ht="30" customHeight="1" x14ac:dyDescent="0.3">
      <c r="A446" s="255"/>
      <c r="B446" s="242"/>
      <c r="C446" s="256" t="s">
        <v>699</v>
      </c>
      <c r="D446" s="198" t="s">
        <v>725</v>
      </c>
      <c r="E446" s="229" t="s">
        <v>3</v>
      </c>
      <c r="F446" s="230" t="s">
        <v>974</v>
      </c>
      <c r="G446" s="231" t="s">
        <v>315</v>
      </c>
      <c r="H446" s="237">
        <v>50000</v>
      </c>
      <c r="I446" s="237">
        <v>0</v>
      </c>
      <c r="J446" s="237">
        <v>0</v>
      </c>
      <c r="K446" s="237">
        <v>0</v>
      </c>
      <c r="L446" s="237">
        <v>0</v>
      </c>
      <c r="M446" s="205"/>
    </row>
    <row r="447" spans="1:13" s="33" customFormat="1" ht="30" customHeight="1" x14ac:dyDescent="0.3">
      <c r="A447" s="255"/>
      <c r="B447" s="242"/>
      <c r="C447" s="256" t="s">
        <v>700</v>
      </c>
      <c r="D447" s="198" t="s">
        <v>726</v>
      </c>
      <c r="E447" s="229" t="s">
        <v>3</v>
      </c>
      <c r="F447" s="230" t="s">
        <v>975</v>
      </c>
      <c r="G447" s="231" t="s">
        <v>315</v>
      </c>
      <c r="H447" s="237">
        <v>0</v>
      </c>
      <c r="I447" s="237">
        <v>25000</v>
      </c>
      <c r="J447" s="237">
        <v>25000</v>
      </c>
      <c r="K447" s="237">
        <v>0</v>
      </c>
      <c r="L447" s="237">
        <v>0</v>
      </c>
      <c r="M447" s="205"/>
    </row>
    <row r="448" spans="1:13" s="33" customFormat="1" ht="30" customHeight="1" x14ac:dyDescent="0.3">
      <c r="A448" s="255"/>
      <c r="B448" s="242"/>
      <c r="C448" s="256" t="s">
        <v>701</v>
      </c>
      <c r="D448" s="198" t="s">
        <v>727</v>
      </c>
      <c r="E448" s="229" t="s">
        <v>2</v>
      </c>
      <c r="F448" s="230" t="s">
        <v>375</v>
      </c>
      <c r="G448" s="231" t="s">
        <v>305</v>
      </c>
      <c r="H448" s="237">
        <v>648793</v>
      </c>
      <c r="I448" s="237">
        <v>0</v>
      </c>
      <c r="J448" s="237">
        <v>0</v>
      </c>
      <c r="K448" s="237">
        <v>0</v>
      </c>
      <c r="L448" s="237">
        <v>0</v>
      </c>
      <c r="M448" s="205"/>
    </row>
    <row r="449" spans="1:13" s="33" customFormat="1" ht="30" customHeight="1" x14ac:dyDescent="0.3">
      <c r="A449" s="255"/>
      <c r="B449" s="242"/>
      <c r="C449" s="256">
        <v>9622</v>
      </c>
      <c r="D449" s="198" t="s">
        <v>735</v>
      </c>
      <c r="E449" s="229" t="s">
        <v>2</v>
      </c>
      <c r="F449" s="230" t="s">
        <v>274</v>
      </c>
      <c r="G449" s="231" t="s">
        <v>309</v>
      </c>
      <c r="H449" s="237">
        <v>25000</v>
      </c>
      <c r="I449" s="237">
        <v>95000</v>
      </c>
      <c r="J449" s="237">
        <v>350000</v>
      </c>
      <c r="K449" s="237">
        <v>328750</v>
      </c>
      <c r="L449" s="237">
        <v>404000</v>
      </c>
      <c r="M449" s="205"/>
    </row>
    <row r="450" spans="1:13" s="33" customFormat="1" ht="30" customHeight="1" x14ac:dyDescent="0.3">
      <c r="A450" s="255"/>
      <c r="B450" s="242"/>
      <c r="C450" s="256">
        <v>9544</v>
      </c>
      <c r="D450" s="198" t="s">
        <v>758</v>
      </c>
      <c r="E450" s="229" t="s">
        <v>2</v>
      </c>
      <c r="F450" s="230" t="s">
        <v>274</v>
      </c>
      <c r="G450" s="231" t="s">
        <v>305</v>
      </c>
      <c r="H450" s="237">
        <v>0</v>
      </c>
      <c r="I450" s="237">
        <v>0</v>
      </c>
      <c r="J450" s="237">
        <v>150000</v>
      </c>
      <c r="K450" s="237">
        <v>220000</v>
      </c>
      <c r="L450" s="237">
        <v>0</v>
      </c>
      <c r="M450" s="205"/>
    </row>
    <row r="451" spans="1:13" s="33" customFormat="1" ht="30" customHeight="1" x14ac:dyDescent="0.3">
      <c r="A451" s="255"/>
      <c r="B451" s="242"/>
      <c r="C451" s="256">
        <v>9515</v>
      </c>
      <c r="D451" s="198" t="s">
        <v>792</v>
      </c>
      <c r="E451" s="229" t="s">
        <v>3</v>
      </c>
      <c r="F451" s="230" t="s">
        <v>984</v>
      </c>
      <c r="G451" s="231" t="s">
        <v>307</v>
      </c>
      <c r="H451" s="237">
        <v>0</v>
      </c>
      <c r="I451" s="237">
        <v>0</v>
      </c>
      <c r="J451" s="237">
        <v>100000</v>
      </c>
      <c r="K451" s="237">
        <v>600000</v>
      </c>
      <c r="L451" s="237">
        <v>300000</v>
      </c>
      <c r="M451" s="205"/>
    </row>
    <row r="452" spans="1:13" s="33" customFormat="1" ht="30" customHeight="1" x14ac:dyDescent="0.3">
      <c r="A452" s="255"/>
      <c r="B452" s="242"/>
      <c r="C452" s="256">
        <v>9516</v>
      </c>
      <c r="D452" s="198" t="s">
        <v>793</v>
      </c>
      <c r="E452" s="229" t="s">
        <v>3</v>
      </c>
      <c r="F452" s="230" t="s">
        <v>984</v>
      </c>
      <c r="G452" s="231" t="s">
        <v>307</v>
      </c>
      <c r="H452" s="237">
        <v>0</v>
      </c>
      <c r="I452" s="237">
        <v>0</v>
      </c>
      <c r="J452" s="237">
        <v>10000</v>
      </c>
      <c r="K452" s="237">
        <v>1000000</v>
      </c>
      <c r="L452" s="237">
        <v>1000000</v>
      </c>
      <c r="M452" s="205"/>
    </row>
    <row r="453" spans="1:13" s="33" customFormat="1" ht="30" customHeight="1" x14ac:dyDescent="0.3">
      <c r="A453" s="255"/>
      <c r="B453" s="242"/>
      <c r="C453" s="256">
        <v>9517</v>
      </c>
      <c r="D453" s="198" t="s">
        <v>794</v>
      </c>
      <c r="E453" s="229" t="s">
        <v>3</v>
      </c>
      <c r="F453" s="230" t="s">
        <v>990</v>
      </c>
      <c r="G453" s="231" t="s">
        <v>307</v>
      </c>
      <c r="H453" s="237">
        <v>0</v>
      </c>
      <c r="I453" s="237">
        <v>0</v>
      </c>
      <c r="J453" s="237">
        <v>0</v>
      </c>
      <c r="K453" s="237">
        <v>10000</v>
      </c>
      <c r="L453" s="237">
        <v>1000000</v>
      </c>
      <c r="M453" s="205"/>
    </row>
    <row r="454" spans="1:13" s="33" customFormat="1" ht="30" customHeight="1" x14ac:dyDescent="0.3">
      <c r="A454" s="255"/>
      <c r="B454" s="242"/>
      <c r="C454" s="256">
        <v>9543</v>
      </c>
      <c r="D454" s="198" t="s">
        <v>759</v>
      </c>
      <c r="E454" s="229" t="s">
        <v>5</v>
      </c>
      <c r="F454" s="230" t="s">
        <v>274</v>
      </c>
      <c r="G454" s="231" t="s">
        <v>315</v>
      </c>
      <c r="H454" s="237">
        <v>15000</v>
      </c>
      <c r="I454" s="237">
        <v>15000</v>
      </c>
      <c r="J454" s="237">
        <v>15000</v>
      </c>
      <c r="K454" s="237">
        <v>15000</v>
      </c>
      <c r="L454" s="237">
        <v>15000</v>
      </c>
      <c r="M454" s="205"/>
    </row>
    <row r="455" spans="1:13" s="33" customFormat="1" ht="30" customHeight="1" x14ac:dyDescent="0.3">
      <c r="A455" s="255"/>
      <c r="B455" s="242"/>
      <c r="C455" s="235" t="s">
        <v>736</v>
      </c>
      <c r="D455" s="201" t="s">
        <v>1111</v>
      </c>
      <c r="E455" s="229" t="s">
        <v>205</v>
      </c>
      <c r="F455" s="230" t="s">
        <v>274</v>
      </c>
      <c r="G455" s="231" t="s">
        <v>306</v>
      </c>
      <c r="H455" s="237">
        <v>150000</v>
      </c>
      <c r="I455" s="237">
        <v>540000</v>
      </c>
      <c r="J455" s="237">
        <v>950000</v>
      </c>
      <c r="K455" s="237">
        <v>1050000</v>
      </c>
      <c r="L455" s="237">
        <v>1350000</v>
      </c>
      <c r="M455" s="205"/>
    </row>
    <row r="456" spans="1:13" s="6" customFormat="1" ht="30" customHeight="1" x14ac:dyDescent="0.3">
      <c r="A456" s="254"/>
      <c r="B456" s="242"/>
      <c r="C456" s="235" t="s">
        <v>564</v>
      </c>
      <c r="D456" s="198" t="s">
        <v>1112</v>
      </c>
      <c r="E456" s="229" t="s">
        <v>155</v>
      </c>
      <c r="F456" s="230" t="s">
        <v>1157</v>
      </c>
      <c r="G456" s="231" t="s">
        <v>306</v>
      </c>
      <c r="H456" s="237">
        <v>216108</v>
      </c>
      <c r="I456" s="237">
        <v>196121.49</v>
      </c>
      <c r="J456" s="237">
        <v>305548.46999999997</v>
      </c>
      <c r="K456" s="237">
        <v>68870.070000000007</v>
      </c>
      <c r="L456" s="237">
        <v>0</v>
      </c>
      <c r="M456" s="205"/>
    </row>
    <row r="457" spans="1:13" s="6" customFormat="1" ht="30" customHeight="1" x14ac:dyDescent="0.3">
      <c r="A457" s="254"/>
      <c r="B457" s="242"/>
      <c r="C457" s="235" t="s">
        <v>565</v>
      </c>
      <c r="D457" s="198" t="s">
        <v>1113</v>
      </c>
      <c r="E457" s="229" t="s">
        <v>155</v>
      </c>
      <c r="F457" s="230" t="s">
        <v>1157</v>
      </c>
      <c r="G457" s="231" t="s">
        <v>306</v>
      </c>
      <c r="H457" s="237">
        <v>248311</v>
      </c>
      <c r="I457" s="237">
        <v>305302.37</v>
      </c>
      <c r="J457" s="237">
        <v>367252.2</v>
      </c>
      <c r="K457" s="237">
        <v>0</v>
      </c>
      <c r="L457" s="237">
        <v>0</v>
      </c>
      <c r="M457" s="205"/>
    </row>
    <row r="458" spans="1:13" s="33" customFormat="1" ht="30" customHeight="1" x14ac:dyDescent="0.3">
      <c r="A458" s="255"/>
      <c r="B458" s="242"/>
      <c r="C458" s="235" t="s">
        <v>737</v>
      </c>
      <c r="D458" s="202" t="s">
        <v>739</v>
      </c>
      <c r="E458" s="229" t="s">
        <v>5</v>
      </c>
      <c r="F458" s="230" t="s">
        <v>27</v>
      </c>
      <c r="G458" s="231" t="s">
        <v>315</v>
      </c>
      <c r="H458" s="237">
        <v>419.37479999999999</v>
      </c>
      <c r="I458" s="237">
        <v>0</v>
      </c>
      <c r="J458" s="237">
        <v>0</v>
      </c>
      <c r="K458" s="237">
        <v>63</v>
      </c>
      <c r="L458" s="237">
        <v>0</v>
      </c>
      <c r="M458" s="205"/>
    </row>
    <row r="459" spans="1:13" s="33" customFormat="1" ht="30" customHeight="1" x14ac:dyDescent="0.3">
      <c r="A459" s="255"/>
      <c r="B459" s="242"/>
      <c r="C459" s="235" t="s">
        <v>738</v>
      </c>
      <c r="D459" s="202" t="s">
        <v>742</v>
      </c>
      <c r="E459" s="229" t="s">
        <v>5</v>
      </c>
      <c r="F459" s="230" t="s">
        <v>56</v>
      </c>
      <c r="G459" s="231" t="s">
        <v>315</v>
      </c>
      <c r="H459" s="237">
        <v>910.40000000000009</v>
      </c>
      <c r="I459" s="237">
        <v>0</v>
      </c>
      <c r="J459" s="237">
        <v>0</v>
      </c>
      <c r="K459" s="237">
        <v>200</v>
      </c>
      <c r="L459" s="237">
        <v>0</v>
      </c>
      <c r="M459" s="205"/>
    </row>
    <row r="460" spans="1:13" s="33" customFormat="1" ht="30" customHeight="1" x14ac:dyDescent="0.3">
      <c r="A460" s="255"/>
      <c r="B460" s="242"/>
      <c r="C460" s="235">
        <v>9380</v>
      </c>
      <c r="D460" s="202" t="s">
        <v>740</v>
      </c>
      <c r="E460" s="229" t="s">
        <v>2</v>
      </c>
      <c r="F460" s="230" t="s">
        <v>16</v>
      </c>
      <c r="G460" s="231" t="s">
        <v>309</v>
      </c>
      <c r="H460" s="237">
        <v>3000</v>
      </c>
      <c r="I460" s="237">
        <v>0</v>
      </c>
      <c r="J460" s="237">
        <v>0</v>
      </c>
      <c r="K460" s="237">
        <v>0</v>
      </c>
      <c r="L460" s="237">
        <v>0</v>
      </c>
      <c r="M460" s="205"/>
    </row>
    <row r="461" spans="1:13" s="33" customFormat="1" ht="30" customHeight="1" x14ac:dyDescent="0.3">
      <c r="A461" s="255"/>
      <c r="B461" s="242"/>
      <c r="C461" s="235">
        <v>5337</v>
      </c>
      <c r="D461" s="202" t="s">
        <v>741</v>
      </c>
      <c r="E461" s="229" t="s">
        <v>2</v>
      </c>
      <c r="F461" s="230" t="s">
        <v>1</v>
      </c>
      <c r="G461" s="231" t="s">
        <v>305</v>
      </c>
      <c r="H461" s="237">
        <v>7000</v>
      </c>
      <c r="I461" s="237">
        <v>0</v>
      </c>
      <c r="J461" s="237">
        <v>0</v>
      </c>
      <c r="K461" s="237">
        <v>0</v>
      </c>
      <c r="L461" s="237">
        <v>0</v>
      </c>
      <c r="M461" s="205"/>
    </row>
    <row r="462" spans="1:13" s="6" customFormat="1" ht="30" customHeight="1" x14ac:dyDescent="0.3">
      <c r="A462" s="254"/>
      <c r="B462" s="242"/>
      <c r="C462" s="235" t="s">
        <v>871</v>
      </c>
      <c r="D462" s="183" t="s">
        <v>873</v>
      </c>
      <c r="E462" s="229" t="s">
        <v>2</v>
      </c>
      <c r="F462" s="230" t="s">
        <v>874</v>
      </c>
      <c r="G462" s="231" t="s">
        <v>308</v>
      </c>
      <c r="H462" s="237">
        <v>316</v>
      </c>
      <c r="I462" s="237">
        <v>0</v>
      </c>
      <c r="J462" s="237">
        <v>0</v>
      </c>
      <c r="K462" s="237">
        <v>0</v>
      </c>
      <c r="L462" s="237">
        <v>0</v>
      </c>
      <c r="M462" s="205"/>
    </row>
    <row r="463" spans="1:13" s="6" customFormat="1" ht="30" customHeight="1" x14ac:dyDescent="0.3">
      <c r="A463" s="254"/>
      <c r="B463" s="242"/>
      <c r="C463" s="235" t="s">
        <v>878</v>
      </c>
      <c r="D463" s="183" t="s">
        <v>881</v>
      </c>
      <c r="E463" s="229" t="s">
        <v>2</v>
      </c>
      <c r="F463" s="230" t="s">
        <v>746</v>
      </c>
      <c r="G463" s="231" t="s">
        <v>308</v>
      </c>
      <c r="H463" s="237">
        <v>97</v>
      </c>
      <c r="I463" s="237">
        <v>0</v>
      </c>
      <c r="J463" s="237">
        <v>0</v>
      </c>
      <c r="K463" s="237">
        <v>0</v>
      </c>
      <c r="L463" s="237">
        <v>0</v>
      </c>
      <c r="M463" s="205"/>
    </row>
    <row r="464" spans="1:13" s="6" customFormat="1" ht="30" customHeight="1" x14ac:dyDescent="0.3">
      <c r="A464" s="254"/>
      <c r="B464" s="242"/>
      <c r="C464" s="235" t="s">
        <v>872</v>
      </c>
      <c r="D464" s="183" t="s">
        <v>875</v>
      </c>
      <c r="E464" s="229" t="s">
        <v>2</v>
      </c>
      <c r="F464" s="230" t="s">
        <v>26</v>
      </c>
      <c r="G464" s="231" t="s">
        <v>308</v>
      </c>
      <c r="H464" s="237">
        <v>1254</v>
      </c>
      <c r="I464" s="237">
        <v>0</v>
      </c>
      <c r="J464" s="237">
        <v>0</v>
      </c>
      <c r="K464" s="237">
        <v>0</v>
      </c>
      <c r="L464" s="237">
        <v>0</v>
      </c>
      <c r="M464" s="205"/>
    </row>
    <row r="465" spans="1:13" s="6" customFormat="1" ht="30" customHeight="1" x14ac:dyDescent="0.3">
      <c r="A465" s="254"/>
      <c r="B465" s="242"/>
      <c r="C465" s="235" t="s">
        <v>879</v>
      </c>
      <c r="D465" s="183" t="s">
        <v>882</v>
      </c>
      <c r="E465" s="229" t="s">
        <v>2</v>
      </c>
      <c r="F465" s="230" t="s">
        <v>30</v>
      </c>
      <c r="G465" s="231" t="s">
        <v>308</v>
      </c>
      <c r="H465" s="237">
        <v>204</v>
      </c>
      <c r="I465" s="237">
        <v>0</v>
      </c>
      <c r="J465" s="237">
        <v>0</v>
      </c>
      <c r="K465" s="237">
        <v>0</v>
      </c>
      <c r="L465" s="237">
        <v>0</v>
      </c>
      <c r="M465" s="205"/>
    </row>
    <row r="466" spans="1:13" s="6" customFormat="1" ht="30" customHeight="1" x14ac:dyDescent="0.3">
      <c r="A466" s="254"/>
      <c r="B466" s="242"/>
      <c r="C466" s="235" t="s">
        <v>880</v>
      </c>
      <c r="D466" s="183" t="s">
        <v>883</v>
      </c>
      <c r="E466" s="229" t="s">
        <v>2</v>
      </c>
      <c r="F466" s="230" t="s">
        <v>58</v>
      </c>
      <c r="G466" s="231" t="s">
        <v>308</v>
      </c>
      <c r="H466" s="237">
        <v>316</v>
      </c>
      <c r="I466" s="237">
        <v>0</v>
      </c>
      <c r="J466" s="237">
        <v>0</v>
      </c>
      <c r="K466" s="237">
        <v>0</v>
      </c>
      <c r="L466" s="237">
        <v>0</v>
      </c>
      <c r="M466" s="205"/>
    </row>
    <row r="467" spans="1:13" s="33" customFormat="1" ht="30" customHeight="1" x14ac:dyDescent="0.3">
      <c r="A467" s="255"/>
      <c r="B467" s="242"/>
      <c r="C467" s="235" t="s">
        <v>846</v>
      </c>
      <c r="D467" s="202" t="s">
        <v>869</v>
      </c>
      <c r="E467" s="229" t="s">
        <v>2</v>
      </c>
      <c r="F467" s="230" t="s">
        <v>127</v>
      </c>
      <c r="G467" s="231" t="s">
        <v>308</v>
      </c>
      <c r="H467" s="237">
        <v>3325</v>
      </c>
      <c r="I467" s="237">
        <v>0</v>
      </c>
      <c r="J467" s="237">
        <v>0</v>
      </c>
      <c r="K467" s="237">
        <v>0</v>
      </c>
      <c r="L467" s="237">
        <v>0</v>
      </c>
      <c r="M467" s="205"/>
    </row>
    <row r="468" spans="1:13" s="33" customFormat="1" ht="30" customHeight="1" x14ac:dyDescent="0.3">
      <c r="A468" s="255"/>
      <c r="B468" s="242"/>
      <c r="C468" s="235" t="s">
        <v>845</v>
      </c>
      <c r="D468" s="202" t="s">
        <v>870</v>
      </c>
      <c r="E468" s="229" t="s">
        <v>2</v>
      </c>
      <c r="F468" s="230" t="s">
        <v>79</v>
      </c>
      <c r="G468" s="231" t="s">
        <v>308</v>
      </c>
      <c r="H468" s="237">
        <v>208</v>
      </c>
      <c r="I468" s="237">
        <v>0</v>
      </c>
      <c r="J468" s="237">
        <v>0</v>
      </c>
      <c r="K468" s="237">
        <v>0</v>
      </c>
      <c r="L468" s="237">
        <v>0</v>
      </c>
      <c r="M468" s="205"/>
    </row>
    <row r="469" spans="1:13" s="33" customFormat="1" ht="30" customHeight="1" x14ac:dyDescent="0.3">
      <c r="A469" s="255"/>
      <c r="B469" s="242"/>
      <c r="C469" s="235" t="s">
        <v>876</v>
      </c>
      <c r="D469" s="202" t="s">
        <v>877</v>
      </c>
      <c r="E469" s="229" t="s">
        <v>2</v>
      </c>
      <c r="F469" s="230" t="s">
        <v>64</v>
      </c>
      <c r="G469" s="231" t="s">
        <v>308</v>
      </c>
      <c r="H469" s="237">
        <v>1566</v>
      </c>
      <c r="I469" s="237">
        <v>0</v>
      </c>
      <c r="J469" s="237">
        <v>0</v>
      </c>
      <c r="K469" s="237">
        <v>0</v>
      </c>
      <c r="L469" s="237">
        <v>0</v>
      </c>
      <c r="M469" s="205"/>
    </row>
    <row r="470" spans="1:13" s="33" customFormat="1" ht="30" customHeight="1" x14ac:dyDescent="0.3">
      <c r="A470" s="255"/>
      <c r="B470" s="242"/>
      <c r="C470" s="235" t="s">
        <v>884</v>
      </c>
      <c r="D470" s="202" t="s">
        <v>886</v>
      </c>
      <c r="E470" s="229" t="s">
        <v>2</v>
      </c>
      <c r="F470" s="230" t="s">
        <v>36</v>
      </c>
      <c r="G470" s="231" t="s">
        <v>308</v>
      </c>
      <c r="H470" s="237">
        <v>5092</v>
      </c>
      <c r="I470" s="237">
        <v>0</v>
      </c>
      <c r="J470" s="237">
        <v>0</v>
      </c>
      <c r="K470" s="237">
        <v>0</v>
      </c>
      <c r="L470" s="237">
        <v>0</v>
      </c>
      <c r="M470" s="205"/>
    </row>
    <row r="471" spans="1:13" s="33" customFormat="1" ht="30" customHeight="1" x14ac:dyDescent="0.3">
      <c r="A471" s="255"/>
      <c r="B471" s="242"/>
      <c r="C471" s="235" t="s">
        <v>885</v>
      </c>
      <c r="D471" s="202" t="s">
        <v>887</v>
      </c>
      <c r="E471" s="229" t="s">
        <v>2</v>
      </c>
      <c r="F471" s="230" t="s">
        <v>888</v>
      </c>
      <c r="G471" s="231" t="s">
        <v>308</v>
      </c>
      <c r="H471" s="237">
        <v>5200</v>
      </c>
      <c r="I471" s="237">
        <v>0</v>
      </c>
      <c r="J471" s="237">
        <v>0</v>
      </c>
      <c r="K471" s="237">
        <v>0</v>
      </c>
      <c r="L471" s="237">
        <v>0</v>
      </c>
      <c r="M471" s="205"/>
    </row>
    <row r="472" spans="1:13" s="33" customFormat="1" ht="30" customHeight="1" x14ac:dyDescent="0.3">
      <c r="A472" s="255"/>
      <c r="B472" s="242"/>
      <c r="C472" s="235" t="s">
        <v>889</v>
      </c>
      <c r="D472" s="202" t="s">
        <v>922</v>
      </c>
      <c r="E472" s="229" t="s">
        <v>2</v>
      </c>
      <c r="F472" s="230" t="s">
        <v>1</v>
      </c>
      <c r="G472" s="231" t="s">
        <v>308</v>
      </c>
      <c r="H472" s="237">
        <v>30000</v>
      </c>
      <c r="I472" s="237">
        <v>0</v>
      </c>
      <c r="J472" s="237">
        <v>0</v>
      </c>
      <c r="K472" s="237">
        <v>0</v>
      </c>
      <c r="L472" s="237">
        <v>0</v>
      </c>
      <c r="M472" s="205"/>
    </row>
    <row r="473" spans="1:13" s="33" customFormat="1" ht="30" customHeight="1" x14ac:dyDescent="0.3">
      <c r="A473" s="255"/>
      <c r="B473" s="242"/>
      <c r="C473" s="235" t="s">
        <v>890</v>
      </c>
      <c r="D473" s="202" t="s">
        <v>923</v>
      </c>
      <c r="E473" s="229" t="s">
        <v>2</v>
      </c>
      <c r="F473" s="230" t="s">
        <v>53</v>
      </c>
      <c r="G473" s="231" t="s">
        <v>308</v>
      </c>
      <c r="H473" s="237">
        <v>1781</v>
      </c>
      <c r="I473" s="237">
        <v>0</v>
      </c>
      <c r="J473" s="237">
        <v>0</v>
      </c>
      <c r="K473" s="237">
        <v>0</v>
      </c>
      <c r="L473" s="237">
        <v>0</v>
      </c>
      <c r="M473" s="205"/>
    </row>
    <row r="474" spans="1:13" s="33" customFormat="1" ht="30" customHeight="1" x14ac:dyDescent="0.3">
      <c r="A474" s="255"/>
      <c r="B474" s="242"/>
      <c r="C474" s="235" t="s">
        <v>891</v>
      </c>
      <c r="D474" s="202" t="s">
        <v>924</v>
      </c>
      <c r="E474" s="229" t="s">
        <v>2</v>
      </c>
      <c r="F474" s="230" t="s">
        <v>12</v>
      </c>
      <c r="G474" s="231" t="s">
        <v>308</v>
      </c>
      <c r="H474" s="237">
        <v>1562</v>
      </c>
      <c r="I474" s="237">
        <v>0</v>
      </c>
      <c r="J474" s="237">
        <v>0</v>
      </c>
      <c r="K474" s="237">
        <v>0</v>
      </c>
      <c r="L474" s="237">
        <v>0</v>
      </c>
      <c r="M474" s="205"/>
    </row>
    <row r="475" spans="1:13" s="33" customFormat="1" ht="30" customHeight="1" x14ac:dyDescent="0.3">
      <c r="A475" s="255"/>
      <c r="B475" s="242"/>
      <c r="C475" s="235" t="s">
        <v>892</v>
      </c>
      <c r="D475" s="202" t="s">
        <v>925</v>
      </c>
      <c r="E475" s="229" t="s">
        <v>2</v>
      </c>
      <c r="F475" s="230" t="s">
        <v>55</v>
      </c>
      <c r="G475" s="231" t="s">
        <v>308</v>
      </c>
      <c r="H475" s="237">
        <v>30000</v>
      </c>
      <c r="I475" s="237">
        <v>0</v>
      </c>
      <c r="J475" s="237">
        <v>0</v>
      </c>
      <c r="K475" s="237">
        <v>0</v>
      </c>
      <c r="L475" s="237">
        <v>0</v>
      </c>
      <c r="M475" s="205"/>
    </row>
    <row r="476" spans="1:13" s="33" customFormat="1" ht="30" customHeight="1" x14ac:dyDescent="0.3">
      <c r="A476" s="255"/>
      <c r="B476" s="242"/>
      <c r="C476" s="235" t="s">
        <v>893</v>
      </c>
      <c r="D476" s="202" t="s">
        <v>926</v>
      </c>
      <c r="E476" s="229" t="s">
        <v>2</v>
      </c>
      <c r="F476" s="230" t="s">
        <v>749</v>
      </c>
      <c r="G476" s="231" t="s">
        <v>308</v>
      </c>
      <c r="H476" s="237">
        <v>42000</v>
      </c>
      <c r="I476" s="237">
        <v>0</v>
      </c>
      <c r="J476" s="237">
        <v>0</v>
      </c>
      <c r="K476" s="237">
        <v>0</v>
      </c>
      <c r="L476" s="237">
        <v>0</v>
      </c>
      <c r="M476" s="205"/>
    </row>
    <row r="477" spans="1:13" s="33" customFormat="1" ht="30" customHeight="1" x14ac:dyDescent="0.3">
      <c r="A477" s="255"/>
      <c r="B477" s="242"/>
      <c r="C477" s="235" t="s">
        <v>894</v>
      </c>
      <c r="D477" s="202" t="s">
        <v>927</v>
      </c>
      <c r="E477" s="229" t="s">
        <v>2</v>
      </c>
      <c r="F477" s="230" t="s">
        <v>304</v>
      </c>
      <c r="G477" s="231" t="s">
        <v>308</v>
      </c>
      <c r="H477" s="237">
        <v>30000</v>
      </c>
      <c r="I477" s="237">
        <v>0</v>
      </c>
      <c r="J477" s="237">
        <v>0</v>
      </c>
      <c r="K477" s="237">
        <v>0</v>
      </c>
      <c r="L477" s="237">
        <v>0</v>
      </c>
      <c r="M477" s="205"/>
    </row>
    <row r="478" spans="1:13" s="33" customFormat="1" ht="30" customHeight="1" x14ac:dyDescent="0.3">
      <c r="A478" s="255"/>
      <c r="B478" s="242"/>
      <c r="C478" s="235" t="s">
        <v>895</v>
      </c>
      <c r="D478" s="202" t="s">
        <v>928</v>
      </c>
      <c r="E478" s="229" t="s">
        <v>2</v>
      </c>
      <c r="F478" s="230" t="s">
        <v>116</v>
      </c>
      <c r="G478" s="231" t="s">
        <v>308</v>
      </c>
      <c r="H478" s="237">
        <v>30000</v>
      </c>
      <c r="I478" s="237">
        <v>0</v>
      </c>
      <c r="J478" s="237">
        <v>0</v>
      </c>
      <c r="K478" s="237">
        <v>0</v>
      </c>
      <c r="L478" s="237">
        <v>0</v>
      </c>
      <c r="M478" s="205"/>
    </row>
    <row r="479" spans="1:13" s="33" customFormat="1" ht="30" customHeight="1" x14ac:dyDescent="0.3">
      <c r="A479" s="255"/>
      <c r="B479" s="242"/>
      <c r="C479" s="235" t="s">
        <v>896</v>
      </c>
      <c r="D479" s="202" t="s">
        <v>929</v>
      </c>
      <c r="E479" s="229" t="s">
        <v>2</v>
      </c>
      <c r="F479" s="230" t="s">
        <v>116</v>
      </c>
      <c r="G479" s="231" t="s">
        <v>308</v>
      </c>
      <c r="H479" s="237">
        <v>30000</v>
      </c>
      <c r="I479" s="237">
        <v>0</v>
      </c>
      <c r="J479" s="237">
        <v>0</v>
      </c>
      <c r="K479" s="237">
        <v>0</v>
      </c>
      <c r="L479" s="237">
        <v>0</v>
      </c>
      <c r="M479" s="205"/>
    </row>
    <row r="480" spans="1:13" s="33" customFormat="1" ht="30" customHeight="1" x14ac:dyDescent="0.3">
      <c r="A480" s="255"/>
      <c r="B480" s="242"/>
      <c r="C480" s="235" t="s">
        <v>897</v>
      </c>
      <c r="D480" s="202" t="s">
        <v>930</v>
      </c>
      <c r="E480" s="229" t="s">
        <v>2</v>
      </c>
      <c r="F480" s="230" t="s">
        <v>34</v>
      </c>
      <c r="G480" s="231" t="s">
        <v>308</v>
      </c>
      <c r="H480" s="237">
        <v>30000</v>
      </c>
      <c r="I480" s="237">
        <v>0</v>
      </c>
      <c r="J480" s="237">
        <v>0</v>
      </c>
      <c r="K480" s="237">
        <v>0</v>
      </c>
      <c r="L480" s="237">
        <v>0</v>
      </c>
      <c r="M480" s="205"/>
    </row>
    <row r="481" spans="1:13" s="33" customFormat="1" ht="30" customHeight="1" x14ac:dyDescent="0.3">
      <c r="A481" s="255"/>
      <c r="B481" s="242"/>
      <c r="C481" s="235" t="s">
        <v>898</v>
      </c>
      <c r="D481" s="202" t="s">
        <v>931</v>
      </c>
      <c r="E481" s="229" t="s">
        <v>2</v>
      </c>
      <c r="F481" s="230" t="s">
        <v>42</v>
      </c>
      <c r="G481" s="231" t="s">
        <v>308</v>
      </c>
      <c r="H481" s="237">
        <v>1703</v>
      </c>
      <c r="I481" s="237">
        <v>0</v>
      </c>
      <c r="J481" s="237">
        <v>0</v>
      </c>
      <c r="K481" s="237">
        <v>0</v>
      </c>
      <c r="L481" s="237">
        <v>0</v>
      </c>
      <c r="M481" s="205"/>
    </row>
    <row r="482" spans="1:13" s="33" customFormat="1" ht="30" customHeight="1" x14ac:dyDescent="0.3">
      <c r="A482" s="255"/>
      <c r="B482" s="242"/>
      <c r="C482" s="235" t="s">
        <v>899</v>
      </c>
      <c r="D482" s="202" t="s">
        <v>932</v>
      </c>
      <c r="E482" s="229" t="s">
        <v>2</v>
      </c>
      <c r="F482" s="230" t="s">
        <v>195</v>
      </c>
      <c r="G482" s="231" t="s">
        <v>308</v>
      </c>
      <c r="H482" s="237">
        <v>29891</v>
      </c>
      <c r="I482" s="237">
        <v>0</v>
      </c>
      <c r="J482" s="237">
        <v>0</v>
      </c>
      <c r="K482" s="237">
        <v>0</v>
      </c>
      <c r="L482" s="237">
        <v>0</v>
      </c>
      <c r="M482" s="205"/>
    </row>
    <row r="483" spans="1:13" s="33" customFormat="1" ht="30" customHeight="1" x14ac:dyDescent="0.3">
      <c r="A483" s="255"/>
      <c r="B483" s="242"/>
      <c r="C483" s="235" t="s">
        <v>900</v>
      </c>
      <c r="D483" s="202" t="s">
        <v>1114</v>
      </c>
      <c r="E483" s="229" t="s">
        <v>2</v>
      </c>
      <c r="F483" s="230" t="s">
        <v>15</v>
      </c>
      <c r="G483" s="231" t="s">
        <v>308</v>
      </c>
      <c r="H483" s="237">
        <v>30000</v>
      </c>
      <c r="I483" s="237">
        <v>0</v>
      </c>
      <c r="J483" s="237">
        <v>0</v>
      </c>
      <c r="K483" s="237">
        <v>0</v>
      </c>
      <c r="L483" s="237">
        <v>0</v>
      </c>
      <c r="M483" s="205"/>
    </row>
    <row r="484" spans="1:13" s="33" customFormat="1" ht="30" customHeight="1" x14ac:dyDescent="0.3">
      <c r="A484" s="255"/>
      <c r="B484" s="242"/>
      <c r="C484" s="235" t="s">
        <v>901</v>
      </c>
      <c r="D484" s="202" t="s">
        <v>933</v>
      </c>
      <c r="E484" s="229" t="s">
        <v>2</v>
      </c>
      <c r="F484" s="230" t="s">
        <v>459</v>
      </c>
      <c r="G484" s="231" t="s">
        <v>308</v>
      </c>
      <c r="H484" s="237">
        <v>316</v>
      </c>
      <c r="I484" s="237">
        <v>0</v>
      </c>
      <c r="J484" s="237">
        <v>0</v>
      </c>
      <c r="K484" s="237">
        <v>0</v>
      </c>
      <c r="L484" s="237">
        <v>0</v>
      </c>
      <c r="M484" s="205"/>
    </row>
    <row r="485" spans="1:13" s="33" customFormat="1" ht="30" customHeight="1" x14ac:dyDescent="0.3">
      <c r="A485" s="255"/>
      <c r="B485" s="242"/>
      <c r="C485" s="235" t="s">
        <v>902</v>
      </c>
      <c r="D485" s="202" t="s">
        <v>934</v>
      </c>
      <c r="E485" s="229" t="s">
        <v>2</v>
      </c>
      <c r="F485" s="230" t="s">
        <v>42</v>
      </c>
      <c r="G485" s="231" t="s">
        <v>308</v>
      </c>
      <c r="H485" s="237">
        <v>30000</v>
      </c>
      <c r="I485" s="237">
        <v>0</v>
      </c>
      <c r="J485" s="237">
        <v>0</v>
      </c>
      <c r="K485" s="237">
        <v>0</v>
      </c>
      <c r="L485" s="237">
        <v>0</v>
      </c>
      <c r="M485" s="205"/>
    </row>
    <row r="486" spans="1:13" s="33" customFormat="1" ht="30" customHeight="1" x14ac:dyDescent="0.3">
      <c r="A486" s="255"/>
      <c r="B486" s="242"/>
      <c r="C486" s="235" t="s">
        <v>903</v>
      </c>
      <c r="D486" s="202" t="s">
        <v>935</v>
      </c>
      <c r="E486" s="229" t="s">
        <v>2</v>
      </c>
      <c r="F486" s="230" t="s">
        <v>42</v>
      </c>
      <c r="G486" s="231" t="s">
        <v>308</v>
      </c>
      <c r="H486" s="237">
        <v>30000</v>
      </c>
      <c r="I486" s="237">
        <v>0</v>
      </c>
      <c r="J486" s="237">
        <v>0</v>
      </c>
      <c r="K486" s="237">
        <v>0</v>
      </c>
      <c r="L486" s="237">
        <v>0</v>
      </c>
      <c r="M486" s="205"/>
    </row>
    <row r="487" spans="1:13" s="33" customFormat="1" ht="30" customHeight="1" x14ac:dyDescent="0.3">
      <c r="A487" s="255"/>
      <c r="B487" s="242"/>
      <c r="C487" s="235" t="s">
        <v>904</v>
      </c>
      <c r="D487" s="202" t="s">
        <v>936</v>
      </c>
      <c r="E487" s="229" t="s">
        <v>2</v>
      </c>
      <c r="F487" s="230" t="s">
        <v>456</v>
      </c>
      <c r="G487" s="231" t="s">
        <v>308</v>
      </c>
      <c r="H487" s="237">
        <v>824</v>
      </c>
      <c r="I487" s="237">
        <v>0</v>
      </c>
      <c r="J487" s="237">
        <v>0</v>
      </c>
      <c r="K487" s="237">
        <v>0</v>
      </c>
      <c r="L487" s="237">
        <v>0</v>
      </c>
      <c r="M487" s="205"/>
    </row>
    <row r="488" spans="1:13" s="33" customFormat="1" ht="30" customHeight="1" x14ac:dyDescent="0.3">
      <c r="A488" s="255"/>
      <c r="B488" s="242"/>
      <c r="C488" s="235" t="s">
        <v>905</v>
      </c>
      <c r="D488" s="202" t="s">
        <v>937</v>
      </c>
      <c r="E488" s="229" t="s">
        <v>2</v>
      </c>
      <c r="F488" s="230" t="s">
        <v>113</v>
      </c>
      <c r="G488" s="231" t="s">
        <v>308</v>
      </c>
      <c r="H488" s="237">
        <v>30000</v>
      </c>
      <c r="I488" s="237">
        <v>0</v>
      </c>
      <c r="J488" s="237">
        <v>0</v>
      </c>
      <c r="K488" s="237">
        <v>0</v>
      </c>
      <c r="L488" s="237">
        <v>0</v>
      </c>
      <c r="M488" s="205"/>
    </row>
    <row r="489" spans="1:13" s="33" customFormat="1" ht="30" customHeight="1" x14ac:dyDescent="0.3">
      <c r="A489" s="255"/>
      <c r="B489" s="242"/>
      <c r="C489" s="235" t="s">
        <v>906</v>
      </c>
      <c r="D489" s="202" t="s">
        <v>938</v>
      </c>
      <c r="E489" s="229" t="s">
        <v>2</v>
      </c>
      <c r="F489" s="230" t="s">
        <v>954</v>
      </c>
      <c r="G489" s="231" t="s">
        <v>308</v>
      </c>
      <c r="H489" s="237">
        <v>30000</v>
      </c>
      <c r="I489" s="237">
        <v>0</v>
      </c>
      <c r="J489" s="237">
        <v>0</v>
      </c>
      <c r="K489" s="237">
        <v>0</v>
      </c>
      <c r="L489" s="237">
        <v>0</v>
      </c>
      <c r="M489" s="205"/>
    </row>
    <row r="490" spans="1:13" s="33" customFormat="1" ht="30" customHeight="1" x14ac:dyDescent="0.3">
      <c r="A490" s="255"/>
      <c r="B490" s="242"/>
      <c r="C490" s="235" t="s">
        <v>907</v>
      </c>
      <c r="D490" s="202" t="s">
        <v>939</v>
      </c>
      <c r="E490" s="229" t="s">
        <v>2</v>
      </c>
      <c r="F490" s="230" t="s">
        <v>30</v>
      </c>
      <c r="G490" s="231" t="s">
        <v>308</v>
      </c>
      <c r="H490" s="237">
        <v>30000</v>
      </c>
      <c r="I490" s="237">
        <v>0</v>
      </c>
      <c r="J490" s="237">
        <v>0</v>
      </c>
      <c r="K490" s="237">
        <v>0</v>
      </c>
      <c r="L490" s="237">
        <v>0</v>
      </c>
      <c r="M490" s="205"/>
    </row>
    <row r="491" spans="1:13" s="33" customFormat="1" ht="30" customHeight="1" x14ac:dyDescent="0.3">
      <c r="A491" s="255"/>
      <c r="B491" s="242"/>
      <c r="C491" s="235" t="s">
        <v>908</v>
      </c>
      <c r="D491" s="202" t="s">
        <v>940</v>
      </c>
      <c r="E491" s="229" t="s">
        <v>2</v>
      </c>
      <c r="F491" s="230" t="s">
        <v>16</v>
      </c>
      <c r="G491" s="231" t="s">
        <v>308</v>
      </c>
      <c r="H491" s="237">
        <v>5200</v>
      </c>
      <c r="I491" s="237">
        <v>0</v>
      </c>
      <c r="J491" s="237">
        <v>0</v>
      </c>
      <c r="K491" s="237">
        <v>0</v>
      </c>
      <c r="L491" s="237">
        <v>0</v>
      </c>
      <c r="M491" s="205"/>
    </row>
    <row r="492" spans="1:13" s="33" customFormat="1" ht="30" customHeight="1" x14ac:dyDescent="0.3">
      <c r="A492" s="255"/>
      <c r="B492" s="242"/>
      <c r="C492" s="235" t="s">
        <v>909</v>
      </c>
      <c r="D492" s="202" t="s">
        <v>941</v>
      </c>
      <c r="E492" s="229" t="s">
        <v>2</v>
      </c>
      <c r="F492" s="230" t="s">
        <v>955</v>
      </c>
      <c r="G492" s="231" t="s">
        <v>308</v>
      </c>
      <c r="H492" s="237">
        <v>30000</v>
      </c>
      <c r="I492" s="237">
        <v>0</v>
      </c>
      <c r="J492" s="237">
        <v>0</v>
      </c>
      <c r="K492" s="237">
        <v>0</v>
      </c>
      <c r="L492" s="237">
        <v>0</v>
      </c>
      <c r="M492" s="205"/>
    </row>
    <row r="493" spans="1:13" s="33" customFormat="1" ht="30" customHeight="1" x14ac:dyDescent="0.3">
      <c r="A493" s="255"/>
      <c r="B493" s="242"/>
      <c r="C493" s="235" t="s">
        <v>910</v>
      </c>
      <c r="D493" s="202" t="s">
        <v>942</v>
      </c>
      <c r="E493" s="229" t="s">
        <v>2</v>
      </c>
      <c r="F493" s="230" t="s">
        <v>6</v>
      </c>
      <c r="G493" s="231" t="s">
        <v>308</v>
      </c>
      <c r="H493" s="237">
        <v>30000</v>
      </c>
      <c r="I493" s="237">
        <v>0</v>
      </c>
      <c r="J493" s="237">
        <v>0</v>
      </c>
      <c r="K493" s="237">
        <v>0</v>
      </c>
      <c r="L493" s="237">
        <v>0</v>
      </c>
      <c r="M493" s="205"/>
    </row>
    <row r="494" spans="1:13" s="33" customFormat="1" ht="30" customHeight="1" x14ac:dyDescent="0.3">
      <c r="A494" s="255"/>
      <c r="B494" s="242"/>
      <c r="C494" s="235" t="s">
        <v>911</v>
      </c>
      <c r="D494" s="202" t="s">
        <v>943</v>
      </c>
      <c r="E494" s="229" t="s">
        <v>2</v>
      </c>
      <c r="F494" s="230" t="s">
        <v>139</v>
      </c>
      <c r="G494" s="231" t="s">
        <v>308</v>
      </c>
      <c r="H494" s="237">
        <v>1844</v>
      </c>
      <c r="I494" s="237">
        <v>0</v>
      </c>
      <c r="J494" s="237">
        <v>0</v>
      </c>
      <c r="K494" s="237">
        <v>0</v>
      </c>
      <c r="L494" s="237">
        <v>0</v>
      </c>
      <c r="M494" s="205"/>
    </row>
    <row r="495" spans="1:13" s="33" customFormat="1" ht="30" customHeight="1" x14ac:dyDescent="0.3">
      <c r="A495" s="255"/>
      <c r="B495" s="242"/>
      <c r="C495" s="235" t="s">
        <v>912</v>
      </c>
      <c r="D495" s="202" t="s">
        <v>944</v>
      </c>
      <c r="E495" s="229" t="s">
        <v>2</v>
      </c>
      <c r="F495" s="230" t="s">
        <v>62</v>
      </c>
      <c r="G495" s="231" t="s">
        <v>308</v>
      </c>
      <c r="H495" s="237">
        <v>1735</v>
      </c>
      <c r="I495" s="237">
        <v>0</v>
      </c>
      <c r="J495" s="237">
        <v>0</v>
      </c>
      <c r="K495" s="237">
        <v>0</v>
      </c>
      <c r="L495" s="237">
        <v>0</v>
      </c>
      <c r="M495" s="205"/>
    </row>
    <row r="496" spans="1:13" s="33" customFormat="1" ht="30" customHeight="1" x14ac:dyDescent="0.3">
      <c r="A496" s="255"/>
      <c r="B496" s="242"/>
      <c r="C496" s="235" t="s">
        <v>913</v>
      </c>
      <c r="D496" s="202" t="s">
        <v>945</v>
      </c>
      <c r="E496" s="229" t="s">
        <v>2</v>
      </c>
      <c r="F496" s="230" t="s">
        <v>956</v>
      </c>
      <c r="G496" s="231" t="s">
        <v>308</v>
      </c>
      <c r="H496" s="237">
        <v>1516</v>
      </c>
      <c r="I496" s="237">
        <v>0</v>
      </c>
      <c r="J496" s="237">
        <v>0</v>
      </c>
      <c r="K496" s="237">
        <v>0</v>
      </c>
      <c r="L496" s="237">
        <v>0</v>
      </c>
      <c r="M496" s="205"/>
    </row>
    <row r="497" spans="1:13" s="33" customFormat="1" ht="30" customHeight="1" x14ac:dyDescent="0.3">
      <c r="A497" s="255"/>
      <c r="B497" s="242"/>
      <c r="C497" s="235" t="s">
        <v>914</v>
      </c>
      <c r="D497" s="202" t="s">
        <v>946</v>
      </c>
      <c r="E497" s="229" t="s">
        <v>2</v>
      </c>
      <c r="F497" s="230" t="s">
        <v>17</v>
      </c>
      <c r="G497" s="231" t="s">
        <v>308</v>
      </c>
      <c r="H497" s="237">
        <v>1844</v>
      </c>
      <c r="I497" s="237">
        <v>0</v>
      </c>
      <c r="J497" s="237">
        <v>0</v>
      </c>
      <c r="K497" s="237">
        <v>0</v>
      </c>
      <c r="L497" s="237">
        <v>0</v>
      </c>
      <c r="M497" s="205"/>
    </row>
    <row r="498" spans="1:13" s="33" customFormat="1" ht="30" customHeight="1" x14ac:dyDescent="0.3">
      <c r="A498" s="255"/>
      <c r="B498" s="242"/>
      <c r="C498" s="235" t="s">
        <v>915</v>
      </c>
      <c r="D498" s="202" t="s">
        <v>947</v>
      </c>
      <c r="E498" s="229" t="s">
        <v>2</v>
      </c>
      <c r="F498" s="230" t="s">
        <v>123</v>
      </c>
      <c r="G498" s="231" t="s">
        <v>308</v>
      </c>
      <c r="H498" s="237">
        <v>824</v>
      </c>
      <c r="I498" s="237">
        <v>0</v>
      </c>
      <c r="J498" s="237">
        <v>0</v>
      </c>
      <c r="K498" s="237">
        <v>0</v>
      </c>
      <c r="L498" s="237">
        <v>0</v>
      </c>
      <c r="M498" s="205"/>
    </row>
    <row r="499" spans="1:13" s="33" customFormat="1" ht="30" customHeight="1" x14ac:dyDescent="0.3">
      <c r="A499" s="255"/>
      <c r="B499" s="242"/>
      <c r="C499" s="235" t="s">
        <v>916</v>
      </c>
      <c r="D499" s="202" t="s">
        <v>948</v>
      </c>
      <c r="E499" s="229" t="s">
        <v>2</v>
      </c>
      <c r="F499" s="230" t="s">
        <v>47</v>
      </c>
      <c r="G499" s="231" t="s">
        <v>308</v>
      </c>
      <c r="H499" s="237">
        <v>30000</v>
      </c>
      <c r="I499" s="237">
        <v>0</v>
      </c>
      <c r="J499" s="237">
        <v>0</v>
      </c>
      <c r="K499" s="237">
        <v>0</v>
      </c>
      <c r="L499" s="237">
        <v>0</v>
      </c>
      <c r="M499" s="205"/>
    </row>
    <row r="500" spans="1:13" s="33" customFormat="1" ht="30" customHeight="1" x14ac:dyDescent="0.3">
      <c r="A500" s="255"/>
      <c r="B500" s="242"/>
      <c r="C500" s="235" t="s">
        <v>917</v>
      </c>
      <c r="D500" s="202" t="s">
        <v>949</v>
      </c>
      <c r="E500" s="229" t="s">
        <v>2</v>
      </c>
      <c r="F500" s="230" t="s">
        <v>120</v>
      </c>
      <c r="G500" s="231" t="s">
        <v>308</v>
      </c>
      <c r="H500" s="237">
        <v>29938</v>
      </c>
      <c r="I500" s="237">
        <v>0</v>
      </c>
      <c r="J500" s="237">
        <v>0</v>
      </c>
      <c r="K500" s="237">
        <v>0</v>
      </c>
      <c r="L500" s="237">
        <v>0</v>
      </c>
      <c r="M500" s="205"/>
    </row>
    <row r="501" spans="1:13" s="33" customFormat="1" ht="30" customHeight="1" x14ac:dyDescent="0.3">
      <c r="A501" s="255"/>
      <c r="B501" s="242"/>
      <c r="C501" s="235" t="s">
        <v>918</v>
      </c>
      <c r="D501" s="202" t="s">
        <v>950</v>
      </c>
      <c r="E501" s="229" t="s">
        <v>2</v>
      </c>
      <c r="F501" s="230" t="s">
        <v>20</v>
      </c>
      <c r="G501" s="231" t="s">
        <v>308</v>
      </c>
      <c r="H501" s="237">
        <v>824</v>
      </c>
      <c r="I501" s="237">
        <v>0</v>
      </c>
      <c r="J501" s="237">
        <v>0</v>
      </c>
      <c r="K501" s="237">
        <v>0</v>
      </c>
      <c r="L501" s="237">
        <v>0</v>
      </c>
      <c r="M501" s="205"/>
    </row>
    <row r="502" spans="1:13" s="33" customFormat="1" ht="30" customHeight="1" x14ac:dyDescent="0.3">
      <c r="A502" s="255"/>
      <c r="B502" s="242"/>
      <c r="C502" s="235" t="s">
        <v>919</v>
      </c>
      <c r="D502" s="202" t="s">
        <v>951</v>
      </c>
      <c r="E502" s="229" t="s">
        <v>2</v>
      </c>
      <c r="F502" s="230" t="s">
        <v>69</v>
      </c>
      <c r="G502" s="231" t="s">
        <v>308</v>
      </c>
      <c r="H502" s="237">
        <v>30000</v>
      </c>
      <c r="I502" s="237">
        <v>0</v>
      </c>
      <c r="J502" s="237">
        <v>0</v>
      </c>
      <c r="K502" s="237">
        <v>0</v>
      </c>
      <c r="L502" s="237">
        <v>0</v>
      </c>
      <c r="M502" s="205"/>
    </row>
    <row r="503" spans="1:13" s="33" customFormat="1" ht="30" customHeight="1" x14ac:dyDescent="0.3">
      <c r="A503" s="255"/>
      <c r="B503" s="242"/>
      <c r="C503" s="235" t="s">
        <v>920</v>
      </c>
      <c r="D503" s="202" t="s">
        <v>952</v>
      </c>
      <c r="E503" s="229" t="s">
        <v>2</v>
      </c>
      <c r="F503" s="230" t="s">
        <v>743</v>
      </c>
      <c r="G503" s="231" t="s">
        <v>308</v>
      </c>
      <c r="H503" s="237">
        <v>824</v>
      </c>
      <c r="I503" s="237">
        <v>0</v>
      </c>
      <c r="J503" s="237">
        <v>0</v>
      </c>
      <c r="K503" s="237">
        <v>0</v>
      </c>
      <c r="L503" s="237">
        <v>0</v>
      </c>
      <c r="M503" s="205"/>
    </row>
    <row r="504" spans="1:13" s="33" customFormat="1" ht="30" customHeight="1" x14ac:dyDescent="0.3">
      <c r="A504" s="255"/>
      <c r="B504" s="242"/>
      <c r="C504" s="235" t="s">
        <v>921</v>
      </c>
      <c r="D504" s="202" t="s">
        <v>953</v>
      </c>
      <c r="E504" s="229" t="s">
        <v>2</v>
      </c>
      <c r="F504" s="230" t="s">
        <v>957</v>
      </c>
      <c r="G504" s="231" t="s">
        <v>308</v>
      </c>
      <c r="H504" s="237">
        <v>30000</v>
      </c>
      <c r="I504" s="237">
        <v>0</v>
      </c>
      <c r="J504" s="237">
        <v>0</v>
      </c>
      <c r="K504" s="237">
        <v>0</v>
      </c>
      <c r="L504" s="237">
        <v>0</v>
      </c>
      <c r="M504" s="205"/>
    </row>
    <row r="505" spans="1:13" s="33" customFormat="1" ht="30" customHeight="1" x14ac:dyDescent="0.3">
      <c r="A505" s="255"/>
      <c r="B505" s="242"/>
      <c r="C505" s="235" t="s">
        <v>958</v>
      </c>
      <c r="D505" s="202" t="s">
        <v>1115</v>
      </c>
      <c r="E505" s="229" t="s">
        <v>2</v>
      </c>
      <c r="F505" s="230" t="s">
        <v>274</v>
      </c>
      <c r="G505" s="231" t="s">
        <v>308</v>
      </c>
      <c r="H505" s="237">
        <v>76500</v>
      </c>
      <c r="I505" s="237">
        <v>0</v>
      </c>
      <c r="J505" s="237">
        <v>0</v>
      </c>
      <c r="K505" s="237">
        <v>0</v>
      </c>
      <c r="L505" s="237">
        <v>0</v>
      </c>
      <c r="M505" s="205"/>
    </row>
    <row r="506" spans="1:13" s="33" customFormat="1" ht="30" customHeight="1" x14ac:dyDescent="0.3">
      <c r="A506" s="255"/>
      <c r="B506" s="242"/>
      <c r="C506" s="235" t="s">
        <v>959</v>
      </c>
      <c r="D506" s="202" t="s">
        <v>960</v>
      </c>
      <c r="E506" s="229" t="s">
        <v>205</v>
      </c>
      <c r="F506" s="230" t="s">
        <v>71</v>
      </c>
      <c r="G506" s="231" t="s">
        <v>305</v>
      </c>
      <c r="H506" s="237">
        <v>25000</v>
      </c>
      <c r="I506" s="237">
        <v>25000</v>
      </c>
      <c r="J506" s="237">
        <v>0</v>
      </c>
      <c r="K506" s="237">
        <v>0</v>
      </c>
      <c r="L506" s="237">
        <v>0</v>
      </c>
      <c r="M506" s="205"/>
    </row>
    <row r="507" spans="1:13" s="33" customFormat="1" ht="30" customHeight="1" x14ac:dyDescent="0.3">
      <c r="A507" s="255"/>
      <c r="B507" s="242"/>
      <c r="C507" s="235">
        <v>9651</v>
      </c>
      <c r="D507" s="202" t="s">
        <v>1116</v>
      </c>
      <c r="E507" s="229" t="s">
        <v>5</v>
      </c>
      <c r="F507" s="230" t="s">
        <v>16</v>
      </c>
      <c r="G507" s="231" t="s">
        <v>315</v>
      </c>
      <c r="H507" s="237">
        <v>29406.29</v>
      </c>
      <c r="I507" s="237">
        <v>0</v>
      </c>
      <c r="J507" s="237">
        <v>0</v>
      </c>
      <c r="K507" s="237">
        <v>0</v>
      </c>
      <c r="L507" s="237">
        <v>10000</v>
      </c>
      <c r="M507" s="205"/>
    </row>
    <row r="508" spans="1:13" s="33" customFormat="1" ht="30" customHeight="1" x14ac:dyDescent="0.3">
      <c r="A508" s="255"/>
      <c r="B508" s="242"/>
      <c r="C508" s="235" t="s">
        <v>961</v>
      </c>
      <c r="D508" s="202" t="s">
        <v>1117</v>
      </c>
      <c r="E508" s="229" t="s">
        <v>5</v>
      </c>
      <c r="F508" s="230" t="s">
        <v>31</v>
      </c>
      <c r="G508" s="231" t="s">
        <v>315</v>
      </c>
      <c r="H508" s="237">
        <v>403332.95</v>
      </c>
      <c r="I508" s="237">
        <v>0</v>
      </c>
      <c r="J508" s="237">
        <v>0</v>
      </c>
      <c r="K508" s="237">
        <v>35000</v>
      </c>
      <c r="L508" s="237">
        <v>35000</v>
      </c>
      <c r="M508" s="205"/>
    </row>
    <row r="509" spans="1:13" s="33" customFormat="1" ht="30" customHeight="1" x14ac:dyDescent="0.3">
      <c r="A509" s="255"/>
      <c r="B509" s="242"/>
      <c r="C509" s="235">
        <v>9652</v>
      </c>
      <c r="D509" s="202" t="s">
        <v>962</v>
      </c>
      <c r="E509" s="229" t="s">
        <v>5</v>
      </c>
      <c r="F509" s="230" t="s">
        <v>747</v>
      </c>
      <c r="G509" s="231" t="s">
        <v>315</v>
      </c>
      <c r="H509" s="237">
        <v>51606.83</v>
      </c>
      <c r="I509" s="237">
        <v>0</v>
      </c>
      <c r="J509" s="237">
        <v>0</v>
      </c>
      <c r="K509" s="237">
        <v>0</v>
      </c>
      <c r="L509" s="237">
        <v>9500</v>
      </c>
      <c r="M509" s="205"/>
    </row>
    <row r="510" spans="1:13" s="33" customFormat="1" ht="30" customHeight="1" x14ac:dyDescent="0.3">
      <c r="A510" s="255"/>
      <c r="B510" s="242"/>
      <c r="C510" s="235" t="s">
        <v>963</v>
      </c>
      <c r="D510" s="202" t="s">
        <v>964</v>
      </c>
      <c r="E510" s="229" t="s">
        <v>3</v>
      </c>
      <c r="F510" s="230" t="s">
        <v>999</v>
      </c>
      <c r="G510" s="231" t="s">
        <v>307</v>
      </c>
      <c r="H510" s="237">
        <v>3604</v>
      </c>
      <c r="I510" s="237">
        <v>0</v>
      </c>
      <c r="J510" s="237">
        <v>0</v>
      </c>
      <c r="K510" s="237">
        <v>0</v>
      </c>
      <c r="L510" s="237">
        <v>0</v>
      </c>
      <c r="M510" s="205"/>
    </row>
    <row r="511" spans="1:13" s="33" customFormat="1" ht="30" customHeight="1" x14ac:dyDescent="0.3">
      <c r="A511" s="255"/>
      <c r="B511" s="242"/>
      <c r="C511" s="235">
        <v>9623</v>
      </c>
      <c r="D511" s="202" t="s">
        <v>1118</v>
      </c>
      <c r="E511" s="229" t="s">
        <v>5</v>
      </c>
      <c r="F511" s="230" t="s">
        <v>975</v>
      </c>
      <c r="G511" s="231" t="s">
        <v>315</v>
      </c>
      <c r="H511" s="237">
        <v>131000</v>
      </c>
      <c r="I511" s="237">
        <v>49002.3</v>
      </c>
      <c r="J511" s="237">
        <v>100000</v>
      </c>
      <c r="K511" s="237">
        <v>23488.42</v>
      </c>
      <c r="L511" s="237">
        <v>19222.28</v>
      </c>
      <c r="M511" s="205"/>
    </row>
    <row r="512" spans="1:13" s="33" customFormat="1" ht="30" customHeight="1" x14ac:dyDescent="0.3">
      <c r="A512" s="255"/>
      <c r="B512" s="242"/>
      <c r="C512" s="235">
        <v>9624</v>
      </c>
      <c r="D512" s="202" t="s">
        <v>1119</v>
      </c>
      <c r="E512" s="229" t="s">
        <v>5</v>
      </c>
      <c r="F512" s="230" t="s">
        <v>976</v>
      </c>
      <c r="G512" s="231" t="s">
        <v>315</v>
      </c>
      <c r="H512" s="237">
        <v>145000</v>
      </c>
      <c r="I512" s="237">
        <v>84147.14</v>
      </c>
      <c r="J512" s="237">
        <v>170180.78</v>
      </c>
      <c r="K512" s="237">
        <v>31736.86</v>
      </c>
      <c r="L512" s="237">
        <v>35279.519999999997</v>
      </c>
      <c r="M512" s="205"/>
    </row>
    <row r="513" spans="1:13" s="33" customFormat="1" ht="30" customHeight="1" x14ac:dyDescent="0.3">
      <c r="A513" s="255"/>
      <c r="B513" s="242"/>
      <c r="C513" s="235">
        <v>9625</v>
      </c>
      <c r="D513" s="202" t="s">
        <v>1120</v>
      </c>
      <c r="E513" s="229" t="s">
        <v>5</v>
      </c>
      <c r="F513" s="230" t="s">
        <v>1000</v>
      </c>
      <c r="G513" s="231" t="s">
        <v>315</v>
      </c>
      <c r="H513" s="237">
        <v>98000</v>
      </c>
      <c r="I513" s="237">
        <v>67850.58</v>
      </c>
      <c r="J513" s="237">
        <v>78488.42</v>
      </c>
      <c r="K513" s="237">
        <v>8488.42</v>
      </c>
      <c r="L513" s="237">
        <v>10488.42</v>
      </c>
      <c r="M513" s="205"/>
    </row>
    <row r="514" spans="1:13" s="33" customFormat="1" ht="30" customHeight="1" x14ac:dyDescent="0.3">
      <c r="A514" s="255"/>
      <c r="B514" s="242"/>
      <c r="C514" s="235">
        <v>9626</v>
      </c>
      <c r="D514" s="202" t="s">
        <v>1121</v>
      </c>
      <c r="E514" s="229" t="s">
        <v>5</v>
      </c>
      <c r="F514" s="230" t="s">
        <v>1153</v>
      </c>
      <c r="G514" s="231" t="s">
        <v>315</v>
      </c>
      <c r="H514" s="237">
        <v>109000</v>
      </c>
      <c r="I514" s="237">
        <v>64340.08</v>
      </c>
      <c r="J514" s="237">
        <v>75093.05</v>
      </c>
      <c r="K514" s="237">
        <v>5093.05</v>
      </c>
      <c r="L514" s="237">
        <v>7093.05</v>
      </c>
      <c r="M514" s="205"/>
    </row>
    <row r="515" spans="1:13" s="33" customFormat="1" ht="30" customHeight="1" x14ac:dyDescent="0.3">
      <c r="A515" s="255"/>
      <c r="B515" s="242"/>
      <c r="C515" s="235">
        <v>9627</v>
      </c>
      <c r="D515" s="202" t="s">
        <v>1122</v>
      </c>
      <c r="E515" s="229" t="s">
        <v>5</v>
      </c>
      <c r="F515" s="230" t="s">
        <v>133</v>
      </c>
      <c r="G515" s="231" t="s">
        <v>315</v>
      </c>
      <c r="H515" s="237">
        <v>81000</v>
      </c>
      <c r="I515" s="237">
        <v>47212.98</v>
      </c>
      <c r="J515" s="237">
        <v>76790.73</v>
      </c>
      <c r="K515" s="237">
        <v>6790.73</v>
      </c>
      <c r="L515" s="237">
        <v>8790.73</v>
      </c>
      <c r="M515" s="205"/>
    </row>
    <row r="516" spans="1:13" s="33" customFormat="1" ht="30" customHeight="1" x14ac:dyDescent="0.3">
      <c r="A516" s="255"/>
      <c r="B516" s="242"/>
      <c r="C516" s="235">
        <v>9628</v>
      </c>
      <c r="D516" s="202" t="s">
        <v>1123</v>
      </c>
      <c r="E516" s="229" t="s">
        <v>5</v>
      </c>
      <c r="F516" s="230" t="s">
        <v>965</v>
      </c>
      <c r="G516" s="231" t="s">
        <v>315</v>
      </c>
      <c r="H516" s="237">
        <v>28000</v>
      </c>
      <c r="I516" s="237">
        <v>34914.699999999997</v>
      </c>
      <c r="J516" s="237">
        <v>1697.68</v>
      </c>
      <c r="K516" s="237">
        <v>1697.68</v>
      </c>
      <c r="L516" s="237">
        <v>698</v>
      </c>
      <c r="M516" s="205"/>
    </row>
    <row r="517" spans="1:13" s="33" customFormat="1" ht="30" customHeight="1" x14ac:dyDescent="0.3">
      <c r="A517" s="255"/>
      <c r="B517" s="242"/>
      <c r="C517" s="235">
        <v>9629</v>
      </c>
      <c r="D517" s="202" t="s">
        <v>1124</v>
      </c>
      <c r="E517" s="229" t="s">
        <v>5</v>
      </c>
      <c r="F517" s="230" t="s">
        <v>977</v>
      </c>
      <c r="G517" s="231" t="s">
        <v>315</v>
      </c>
      <c r="H517" s="237">
        <v>33000</v>
      </c>
      <c r="I517" s="237">
        <v>48515.54</v>
      </c>
      <c r="J517" s="237">
        <v>3395.37</v>
      </c>
      <c r="K517" s="237">
        <v>3395.37</v>
      </c>
      <c r="L517" s="237">
        <v>3395.37</v>
      </c>
      <c r="M517" s="205"/>
    </row>
    <row r="518" spans="1:13" s="33" customFormat="1" ht="30" customHeight="1" x14ac:dyDescent="0.3">
      <c r="A518" s="255"/>
      <c r="B518" s="242"/>
      <c r="C518" s="235">
        <v>9630</v>
      </c>
      <c r="D518" s="202" t="s">
        <v>1125</v>
      </c>
      <c r="E518" s="229" t="s">
        <v>5</v>
      </c>
      <c r="F518" s="230" t="s">
        <v>62</v>
      </c>
      <c r="G518" s="231" t="s">
        <v>315</v>
      </c>
      <c r="H518" s="237">
        <v>32000</v>
      </c>
      <c r="I518" s="237">
        <v>48701.35</v>
      </c>
      <c r="J518" s="237">
        <v>3395.37</v>
      </c>
      <c r="K518" s="237">
        <v>3395.37</v>
      </c>
      <c r="L518" s="237">
        <v>3395.37</v>
      </c>
      <c r="M518" s="205"/>
    </row>
    <row r="519" spans="1:13" s="33" customFormat="1" ht="30" customHeight="1" x14ac:dyDescent="0.3">
      <c r="A519" s="255"/>
      <c r="B519" s="242"/>
      <c r="C519" s="235">
        <v>9631</v>
      </c>
      <c r="D519" s="202" t="s">
        <v>1126</v>
      </c>
      <c r="E519" s="229" t="s">
        <v>5</v>
      </c>
      <c r="F519" s="230" t="s">
        <v>1001</v>
      </c>
      <c r="G519" s="231" t="s">
        <v>315</v>
      </c>
      <c r="H519" s="237">
        <v>21000</v>
      </c>
      <c r="I519" s="237">
        <v>32719.9</v>
      </c>
      <c r="J519" s="237">
        <v>1697.68</v>
      </c>
      <c r="K519" s="237">
        <v>1697.68</v>
      </c>
      <c r="L519" s="237">
        <v>1697.68</v>
      </c>
      <c r="M519" s="205"/>
    </row>
    <row r="520" spans="1:13" s="33" customFormat="1" ht="30" customHeight="1" x14ac:dyDescent="0.3">
      <c r="A520" s="255"/>
      <c r="B520" s="242"/>
      <c r="C520" s="235">
        <v>9632</v>
      </c>
      <c r="D520" s="202" t="s">
        <v>1127</v>
      </c>
      <c r="E520" s="229" t="s">
        <v>5</v>
      </c>
      <c r="F520" s="230" t="s">
        <v>1003</v>
      </c>
      <c r="G520" s="231" t="s">
        <v>315</v>
      </c>
      <c r="H520" s="237">
        <v>19000</v>
      </c>
      <c r="I520" s="237">
        <v>38965.47</v>
      </c>
      <c r="J520" s="237">
        <v>3395.37</v>
      </c>
      <c r="K520" s="237">
        <v>3395.37</v>
      </c>
      <c r="L520" s="237">
        <v>3395.37</v>
      </c>
      <c r="M520" s="205"/>
    </row>
    <row r="521" spans="1:13" s="33" customFormat="1" ht="30" customHeight="1" x14ac:dyDescent="0.3">
      <c r="A521" s="255"/>
      <c r="B521" s="242"/>
      <c r="C521" s="235">
        <v>9633</v>
      </c>
      <c r="D521" s="202" t="s">
        <v>1128</v>
      </c>
      <c r="E521" s="229" t="s">
        <v>5</v>
      </c>
      <c r="F521" s="230" t="s">
        <v>994</v>
      </c>
      <c r="G521" s="231" t="s">
        <v>315</v>
      </c>
      <c r="H521" s="237">
        <v>18000</v>
      </c>
      <c r="I521" s="237">
        <v>27364.37</v>
      </c>
      <c r="J521" s="237">
        <v>1697.68</v>
      </c>
      <c r="K521" s="237">
        <v>1697.68</v>
      </c>
      <c r="L521" s="237">
        <v>1697.68</v>
      </c>
      <c r="M521" s="205"/>
    </row>
    <row r="522" spans="1:13" s="33" customFormat="1" ht="30" customHeight="1" x14ac:dyDescent="0.3">
      <c r="A522" s="255"/>
      <c r="B522" s="242"/>
      <c r="C522" s="235">
        <v>9634</v>
      </c>
      <c r="D522" s="202" t="s">
        <v>1129</v>
      </c>
      <c r="E522" s="229" t="s">
        <v>5</v>
      </c>
      <c r="F522" s="236" t="s">
        <v>990</v>
      </c>
      <c r="G522" s="231" t="s">
        <v>315</v>
      </c>
      <c r="H522" s="237">
        <v>16000</v>
      </c>
      <c r="I522" s="237">
        <v>31379.88</v>
      </c>
      <c r="J522" s="237">
        <v>3395.37</v>
      </c>
      <c r="K522" s="237">
        <v>3395.37</v>
      </c>
      <c r="L522" s="237">
        <v>3395.37</v>
      </c>
      <c r="M522" s="205"/>
    </row>
    <row r="523" spans="1:13" s="33" customFormat="1" ht="30" customHeight="1" x14ac:dyDescent="0.3">
      <c r="A523" s="255"/>
      <c r="B523" s="242"/>
      <c r="C523" s="235">
        <v>9635</v>
      </c>
      <c r="D523" s="202" t="s">
        <v>1130</v>
      </c>
      <c r="E523" s="229" t="s">
        <v>5</v>
      </c>
      <c r="F523" s="230" t="s">
        <v>978</v>
      </c>
      <c r="G523" s="231" t="s">
        <v>315</v>
      </c>
      <c r="H523" s="237">
        <v>11000</v>
      </c>
      <c r="I523" s="237">
        <v>19793.330000000002</v>
      </c>
      <c r="J523" s="237">
        <v>1697.68</v>
      </c>
      <c r="K523" s="237">
        <v>1697.68</v>
      </c>
      <c r="L523" s="237">
        <v>1697.68</v>
      </c>
      <c r="M523" s="205"/>
    </row>
    <row r="524" spans="1:13" s="33" customFormat="1" ht="30" customHeight="1" x14ac:dyDescent="0.3">
      <c r="A524" s="255"/>
      <c r="B524" s="242"/>
      <c r="C524" s="235">
        <v>9636</v>
      </c>
      <c r="D524" s="202" t="s">
        <v>1131</v>
      </c>
      <c r="E524" s="229" t="s">
        <v>5</v>
      </c>
      <c r="F524" s="230" t="s">
        <v>1002</v>
      </c>
      <c r="G524" s="231" t="s">
        <v>315</v>
      </c>
      <c r="H524" s="237">
        <v>16000</v>
      </c>
      <c r="I524" s="237">
        <v>22769.62</v>
      </c>
      <c r="J524" s="237">
        <v>1697.68</v>
      </c>
      <c r="K524" s="237">
        <v>1697.68</v>
      </c>
      <c r="L524" s="237">
        <v>1697.68</v>
      </c>
      <c r="M524" s="205"/>
    </row>
    <row r="525" spans="1:13" s="33" customFormat="1" ht="30" customHeight="1" x14ac:dyDescent="0.3">
      <c r="A525" s="255"/>
      <c r="B525" s="242"/>
      <c r="C525" s="235">
        <v>9637</v>
      </c>
      <c r="D525" s="202" t="s">
        <v>1132</v>
      </c>
      <c r="E525" s="229" t="s">
        <v>5</v>
      </c>
      <c r="F525" s="230" t="s">
        <v>985</v>
      </c>
      <c r="G525" s="231" t="s">
        <v>315</v>
      </c>
      <c r="H525" s="237">
        <v>13000</v>
      </c>
      <c r="I525" s="237">
        <v>13000</v>
      </c>
      <c r="J525" s="237">
        <v>1697.68</v>
      </c>
      <c r="K525" s="237">
        <v>1697.68</v>
      </c>
      <c r="L525" s="237">
        <v>1698</v>
      </c>
      <c r="M525" s="205"/>
    </row>
    <row r="526" spans="1:13" s="33" customFormat="1" ht="30" customHeight="1" x14ac:dyDescent="0.3">
      <c r="A526" s="255"/>
      <c r="B526" s="242"/>
      <c r="C526" s="235">
        <v>9638</v>
      </c>
      <c r="D526" s="202" t="s">
        <v>1133</v>
      </c>
      <c r="E526" s="229" t="s">
        <v>5</v>
      </c>
      <c r="F526" s="230" t="s">
        <v>993</v>
      </c>
      <c r="G526" s="231" t="s">
        <v>315</v>
      </c>
      <c r="H526" s="237">
        <v>14000</v>
      </c>
      <c r="I526" s="237">
        <v>19973.849999999999</v>
      </c>
      <c r="J526" s="237">
        <v>1697.68</v>
      </c>
      <c r="K526" s="237">
        <v>1697.68</v>
      </c>
      <c r="L526" s="237">
        <v>1697.68</v>
      </c>
      <c r="M526" s="205"/>
    </row>
    <row r="527" spans="1:13" s="33" customFormat="1" ht="30" customHeight="1" x14ac:dyDescent="0.3">
      <c r="A527" s="255"/>
      <c r="B527" s="242"/>
      <c r="C527" s="235">
        <v>9639</v>
      </c>
      <c r="D527" s="202" t="s">
        <v>1134</v>
      </c>
      <c r="E527" s="229" t="s">
        <v>5</v>
      </c>
      <c r="F527" s="230" t="s">
        <v>979</v>
      </c>
      <c r="G527" s="231" t="s">
        <v>315</v>
      </c>
      <c r="H527" s="237">
        <v>12000</v>
      </c>
      <c r="I527" s="237">
        <v>17178.09</v>
      </c>
      <c r="J527" s="237">
        <v>1697.68</v>
      </c>
      <c r="K527" s="237">
        <v>1697.68</v>
      </c>
      <c r="L527" s="237">
        <v>1697.68</v>
      </c>
      <c r="M527" s="205"/>
    </row>
    <row r="528" spans="1:13" s="33" customFormat="1" ht="30" customHeight="1" x14ac:dyDescent="0.3">
      <c r="A528" s="255"/>
      <c r="B528" s="242"/>
      <c r="C528" s="235">
        <v>9640</v>
      </c>
      <c r="D528" s="202" t="s">
        <v>1135</v>
      </c>
      <c r="E528" s="229" t="s">
        <v>5</v>
      </c>
      <c r="F528" s="230" t="s">
        <v>996</v>
      </c>
      <c r="G528" s="231" t="s">
        <v>315</v>
      </c>
      <c r="H528" s="237">
        <v>13000</v>
      </c>
      <c r="I528" s="237">
        <v>18140.099999999999</v>
      </c>
      <c r="J528" s="237">
        <v>1697.68</v>
      </c>
      <c r="K528" s="237">
        <v>1697.68</v>
      </c>
      <c r="L528" s="237">
        <v>1697.68</v>
      </c>
      <c r="M528" s="205"/>
    </row>
    <row r="529" spans="1:13" s="33" customFormat="1" ht="30" customHeight="1" x14ac:dyDescent="0.3">
      <c r="A529" s="255"/>
      <c r="B529" s="242"/>
      <c r="C529" s="235">
        <v>9641</v>
      </c>
      <c r="D529" s="202" t="s">
        <v>1136</v>
      </c>
      <c r="E529" s="229" t="s">
        <v>5</v>
      </c>
      <c r="F529" s="230" t="s">
        <v>995</v>
      </c>
      <c r="G529" s="231" t="s">
        <v>315</v>
      </c>
      <c r="H529" s="237">
        <v>4000</v>
      </c>
      <c r="I529" s="237">
        <v>12458.3</v>
      </c>
      <c r="J529" s="237">
        <v>1697.68</v>
      </c>
      <c r="K529" s="237">
        <v>1697.68</v>
      </c>
      <c r="L529" s="237">
        <v>1697.68</v>
      </c>
      <c r="M529" s="205"/>
    </row>
    <row r="530" spans="1:13" s="33" customFormat="1" ht="30" customHeight="1" x14ac:dyDescent="0.3">
      <c r="A530" s="255"/>
      <c r="B530" s="242"/>
      <c r="C530" s="235">
        <v>9642</v>
      </c>
      <c r="D530" s="202" t="s">
        <v>1137</v>
      </c>
      <c r="E530" s="229" t="s">
        <v>5</v>
      </c>
      <c r="F530" s="230" t="s">
        <v>972</v>
      </c>
      <c r="G530" s="231" t="s">
        <v>315</v>
      </c>
      <c r="H530" s="237">
        <v>22000</v>
      </c>
      <c r="I530" s="237">
        <v>21000</v>
      </c>
      <c r="J530" s="237">
        <v>1697.68</v>
      </c>
      <c r="K530" s="237">
        <v>1697.68</v>
      </c>
      <c r="L530" s="237">
        <v>1697.68</v>
      </c>
      <c r="M530" s="205"/>
    </row>
    <row r="531" spans="1:13" s="33" customFormat="1" ht="30" customHeight="1" x14ac:dyDescent="0.3">
      <c r="A531" s="255"/>
      <c r="B531" s="242"/>
      <c r="C531" s="235">
        <v>9643</v>
      </c>
      <c r="D531" s="202" t="s">
        <v>1138</v>
      </c>
      <c r="E531" s="229" t="s">
        <v>5</v>
      </c>
      <c r="F531" s="230" t="s">
        <v>973</v>
      </c>
      <c r="G531" s="231" t="s">
        <v>315</v>
      </c>
      <c r="H531" s="237">
        <v>37000</v>
      </c>
      <c r="I531" s="237">
        <v>36000</v>
      </c>
      <c r="J531" s="237">
        <v>6790.73</v>
      </c>
      <c r="K531" s="237">
        <v>6790.73</v>
      </c>
      <c r="L531" s="237">
        <v>6790.73</v>
      </c>
      <c r="M531" s="205"/>
    </row>
    <row r="532" spans="1:13" s="33" customFormat="1" ht="30" customHeight="1" x14ac:dyDescent="0.3">
      <c r="A532" s="255"/>
      <c r="B532" s="242"/>
      <c r="C532" s="235">
        <v>9644</v>
      </c>
      <c r="D532" s="202" t="s">
        <v>1139</v>
      </c>
      <c r="E532" s="229" t="s">
        <v>5</v>
      </c>
      <c r="F532" s="230" t="s">
        <v>974</v>
      </c>
      <c r="G532" s="231" t="s">
        <v>315</v>
      </c>
      <c r="H532" s="237">
        <v>23000</v>
      </c>
      <c r="I532" s="237">
        <v>22000</v>
      </c>
      <c r="J532" s="237">
        <v>3395.37</v>
      </c>
      <c r="K532" s="237">
        <v>3395.37</v>
      </c>
      <c r="L532" s="237">
        <v>3395.37</v>
      </c>
      <c r="M532" s="205"/>
    </row>
    <row r="533" spans="1:13" s="33" customFormat="1" ht="30" customHeight="1" x14ac:dyDescent="0.3">
      <c r="A533" s="255"/>
      <c r="B533" s="242"/>
      <c r="C533" s="235">
        <v>9645</v>
      </c>
      <c r="D533" s="202" t="s">
        <v>1140</v>
      </c>
      <c r="E533" s="229" t="s">
        <v>5</v>
      </c>
      <c r="F533" s="230" t="s">
        <v>980</v>
      </c>
      <c r="G533" s="231" t="s">
        <v>315</v>
      </c>
      <c r="H533" s="237">
        <v>18000</v>
      </c>
      <c r="I533" s="237">
        <v>17000</v>
      </c>
      <c r="J533" s="237">
        <v>5093.05</v>
      </c>
      <c r="K533" s="237">
        <v>5093.05</v>
      </c>
      <c r="L533" s="237">
        <v>5093.05</v>
      </c>
      <c r="M533" s="205"/>
    </row>
    <row r="534" spans="1:13" s="33" customFormat="1" ht="30" customHeight="1" x14ac:dyDescent="0.3">
      <c r="A534" s="255"/>
      <c r="B534" s="242"/>
      <c r="C534" s="235">
        <v>9646</v>
      </c>
      <c r="D534" s="202" t="s">
        <v>1141</v>
      </c>
      <c r="E534" s="229" t="s">
        <v>5</v>
      </c>
      <c r="F534" s="230" t="s">
        <v>981</v>
      </c>
      <c r="G534" s="231" t="s">
        <v>315</v>
      </c>
      <c r="H534" s="237">
        <v>12000</v>
      </c>
      <c r="I534" s="237">
        <v>12000</v>
      </c>
      <c r="J534" s="237">
        <v>5093.05</v>
      </c>
      <c r="K534" s="237">
        <v>5093.05</v>
      </c>
      <c r="L534" s="237">
        <v>5093.05</v>
      </c>
      <c r="M534" s="205"/>
    </row>
    <row r="535" spans="1:13" s="33" customFormat="1" ht="30" customHeight="1" x14ac:dyDescent="0.3">
      <c r="A535" s="255"/>
      <c r="B535" s="242"/>
      <c r="C535" s="235">
        <v>9647</v>
      </c>
      <c r="D535" s="202" t="s">
        <v>1142</v>
      </c>
      <c r="E535" s="229" t="s">
        <v>5</v>
      </c>
      <c r="F535" s="230" t="s">
        <v>991</v>
      </c>
      <c r="G535" s="231" t="s">
        <v>315</v>
      </c>
      <c r="H535" s="237">
        <v>17000</v>
      </c>
      <c r="I535" s="237">
        <v>16000</v>
      </c>
      <c r="J535" s="237">
        <v>3395.37</v>
      </c>
      <c r="K535" s="237">
        <v>3395.37</v>
      </c>
      <c r="L535" s="237">
        <v>3395.37</v>
      </c>
      <c r="M535" s="205"/>
    </row>
    <row r="536" spans="1:13" s="33" customFormat="1" ht="30" customHeight="1" x14ac:dyDescent="0.3">
      <c r="A536" s="255"/>
      <c r="B536" s="242"/>
      <c r="C536" s="235">
        <v>9648</v>
      </c>
      <c r="D536" s="202" t="s">
        <v>1143</v>
      </c>
      <c r="E536" s="229" t="s">
        <v>5</v>
      </c>
      <c r="F536" s="230" t="s">
        <v>1149</v>
      </c>
      <c r="G536" s="231" t="s">
        <v>315</v>
      </c>
      <c r="H536" s="237">
        <v>120000</v>
      </c>
      <c r="I536" s="237">
        <v>118000</v>
      </c>
      <c r="J536" s="237">
        <v>13581.47</v>
      </c>
      <c r="K536" s="237">
        <v>13581.47</v>
      </c>
      <c r="L536" s="237">
        <v>13581.47</v>
      </c>
      <c r="M536" s="205"/>
    </row>
    <row r="537" spans="1:13" s="33" customFormat="1" ht="30" customHeight="1" x14ac:dyDescent="0.3">
      <c r="A537" s="255"/>
      <c r="B537" s="242"/>
      <c r="C537" s="235">
        <v>9649</v>
      </c>
      <c r="D537" s="202" t="s">
        <v>1144</v>
      </c>
      <c r="E537" s="229" t="s">
        <v>5</v>
      </c>
      <c r="F537" s="230" t="s">
        <v>988</v>
      </c>
      <c r="G537" s="231" t="s">
        <v>315</v>
      </c>
      <c r="H537" s="237">
        <v>20000</v>
      </c>
      <c r="I537" s="237">
        <v>19000</v>
      </c>
      <c r="J537" s="237">
        <v>3395.37</v>
      </c>
      <c r="K537" s="237">
        <v>3395.37</v>
      </c>
      <c r="L537" s="237">
        <v>3395.37</v>
      </c>
      <c r="M537" s="205"/>
    </row>
    <row r="538" spans="1:13" s="33" customFormat="1" ht="30" customHeight="1" x14ac:dyDescent="0.3">
      <c r="A538" s="255"/>
      <c r="B538" s="242"/>
      <c r="C538" s="235" t="s">
        <v>966</v>
      </c>
      <c r="D538" s="202" t="s">
        <v>967</v>
      </c>
      <c r="E538" s="229" t="s">
        <v>3</v>
      </c>
      <c r="F538" s="230" t="s">
        <v>1155</v>
      </c>
      <c r="G538" s="231" t="s">
        <v>307</v>
      </c>
      <c r="H538" s="237">
        <v>57997</v>
      </c>
      <c r="I538" s="237">
        <v>0</v>
      </c>
      <c r="J538" s="237">
        <v>0</v>
      </c>
      <c r="K538" s="237">
        <v>0</v>
      </c>
      <c r="L538" s="237">
        <v>0</v>
      </c>
      <c r="M538" s="205"/>
    </row>
    <row r="539" spans="1:13" s="33" customFormat="1" ht="30" customHeight="1" x14ac:dyDescent="0.3">
      <c r="A539" s="255"/>
      <c r="B539" s="242"/>
      <c r="C539" s="235" t="s">
        <v>968</v>
      </c>
      <c r="D539" s="202" t="s">
        <v>969</v>
      </c>
      <c r="E539" s="229" t="s">
        <v>2</v>
      </c>
      <c r="F539" s="230" t="s">
        <v>60</v>
      </c>
      <c r="G539" s="231" t="s">
        <v>305</v>
      </c>
      <c r="H539" s="237">
        <v>142126.35999999999</v>
      </c>
      <c r="I539" s="237">
        <v>0</v>
      </c>
      <c r="J539" s="237">
        <v>0</v>
      </c>
      <c r="K539" s="237">
        <v>0</v>
      </c>
      <c r="L539" s="237">
        <v>0</v>
      </c>
      <c r="M539" s="205"/>
    </row>
    <row r="540" spans="1:13" s="33" customFormat="1" ht="30" customHeight="1" x14ac:dyDescent="0.3">
      <c r="A540" s="255"/>
      <c r="B540" s="242"/>
      <c r="C540" s="235" t="s">
        <v>1015</v>
      </c>
      <c r="D540" s="202" t="s">
        <v>1018</v>
      </c>
      <c r="E540" s="229" t="s">
        <v>2</v>
      </c>
      <c r="F540" s="230" t="s">
        <v>375</v>
      </c>
      <c r="G540" s="231" t="s">
        <v>305</v>
      </c>
      <c r="H540" s="237">
        <v>26543</v>
      </c>
      <c r="I540" s="237">
        <v>0</v>
      </c>
      <c r="J540" s="237">
        <v>0</v>
      </c>
      <c r="K540" s="237">
        <v>0</v>
      </c>
      <c r="L540" s="237">
        <v>0</v>
      </c>
      <c r="M540" s="205"/>
    </row>
    <row r="541" spans="1:13" s="33" customFormat="1" ht="30" customHeight="1" x14ac:dyDescent="0.3">
      <c r="A541" s="255"/>
      <c r="B541" s="242"/>
      <c r="C541" s="235" t="s">
        <v>1016</v>
      </c>
      <c r="D541" s="202" t="s">
        <v>1019</v>
      </c>
      <c r="E541" s="229" t="s">
        <v>2</v>
      </c>
      <c r="F541" s="230" t="s">
        <v>18</v>
      </c>
      <c r="G541" s="231" t="s">
        <v>305</v>
      </c>
      <c r="H541" s="237">
        <v>97990</v>
      </c>
      <c r="I541" s="237">
        <v>0</v>
      </c>
      <c r="J541" s="237">
        <v>0</v>
      </c>
      <c r="K541" s="237">
        <v>0</v>
      </c>
      <c r="L541" s="237">
        <v>0</v>
      </c>
      <c r="M541" s="205"/>
    </row>
    <row r="542" spans="1:13" s="33" customFormat="1" ht="30" customHeight="1" x14ac:dyDescent="0.3">
      <c r="A542" s="255"/>
      <c r="B542" s="242"/>
      <c r="C542" s="235" t="s">
        <v>1017</v>
      </c>
      <c r="D542" s="202" t="s">
        <v>1020</v>
      </c>
      <c r="E542" s="229" t="s">
        <v>2</v>
      </c>
      <c r="F542" s="230" t="s">
        <v>1029</v>
      </c>
      <c r="G542" s="231" t="s">
        <v>305</v>
      </c>
      <c r="H542" s="237">
        <v>178041</v>
      </c>
      <c r="I542" s="237">
        <v>0</v>
      </c>
      <c r="J542" s="237">
        <v>0</v>
      </c>
      <c r="K542" s="237">
        <v>0</v>
      </c>
      <c r="L542" s="237">
        <v>0</v>
      </c>
      <c r="M542" s="205"/>
    </row>
    <row r="543" spans="1:13" s="33" customFormat="1" ht="30" customHeight="1" x14ac:dyDescent="0.3">
      <c r="A543" s="255"/>
      <c r="B543" s="242"/>
      <c r="C543" s="235" t="s">
        <v>1005</v>
      </c>
      <c r="D543" s="202" t="s">
        <v>1006</v>
      </c>
      <c r="E543" s="229" t="s">
        <v>205</v>
      </c>
      <c r="F543" s="230" t="s">
        <v>118</v>
      </c>
      <c r="G543" s="231" t="s">
        <v>305</v>
      </c>
      <c r="H543" s="237">
        <v>29638</v>
      </c>
      <c r="I543" s="237">
        <v>0</v>
      </c>
      <c r="J543" s="237">
        <v>0</v>
      </c>
      <c r="K543" s="237">
        <v>0</v>
      </c>
      <c r="L543" s="237">
        <v>0</v>
      </c>
      <c r="M543" s="205"/>
    </row>
    <row r="544" spans="1:13" s="33" customFormat="1" ht="30" customHeight="1" x14ac:dyDescent="0.3">
      <c r="A544" s="255"/>
      <c r="B544" s="242"/>
      <c r="C544" s="235" t="s">
        <v>1007</v>
      </c>
      <c r="D544" s="202" t="s">
        <v>1145</v>
      </c>
      <c r="E544" s="229" t="s">
        <v>2</v>
      </c>
      <c r="F544" s="230" t="s">
        <v>1014</v>
      </c>
      <c r="G544" s="231" t="s">
        <v>305</v>
      </c>
      <c r="H544" s="237">
        <v>14534</v>
      </c>
      <c r="I544" s="237">
        <v>0</v>
      </c>
      <c r="J544" s="237">
        <v>0</v>
      </c>
      <c r="K544" s="237">
        <v>0</v>
      </c>
      <c r="L544" s="237">
        <v>0</v>
      </c>
      <c r="M544" s="205"/>
    </row>
    <row r="545" spans="1:13" s="33" customFormat="1" ht="30" customHeight="1" x14ac:dyDescent="0.3">
      <c r="A545" s="255"/>
      <c r="B545" s="242"/>
      <c r="C545" s="235" t="s">
        <v>1008</v>
      </c>
      <c r="D545" s="202" t="s">
        <v>1011</v>
      </c>
      <c r="E545" s="229" t="s">
        <v>2</v>
      </c>
      <c r="F545" s="230" t="s">
        <v>1013</v>
      </c>
      <c r="G545" s="231" t="s">
        <v>309</v>
      </c>
      <c r="H545" s="237">
        <v>201457</v>
      </c>
      <c r="I545" s="237">
        <v>0</v>
      </c>
      <c r="J545" s="237">
        <v>0</v>
      </c>
      <c r="K545" s="237">
        <v>0</v>
      </c>
      <c r="L545" s="237">
        <v>0</v>
      </c>
      <c r="M545" s="205"/>
    </row>
    <row r="546" spans="1:13" s="33" customFormat="1" ht="30" customHeight="1" x14ac:dyDescent="0.3">
      <c r="A546" s="255"/>
      <c r="B546" s="242"/>
      <c r="C546" s="235" t="s">
        <v>1009</v>
      </c>
      <c r="D546" s="202" t="s">
        <v>1012</v>
      </c>
      <c r="E546" s="229" t="s">
        <v>2</v>
      </c>
      <c r="F546" s="230" t="s">
        <v>1013</v>
      </c>
      <c r="G546" s="231" t="s">
        <v>309</v>
      </c>
      <c r="H546" s="237">
        <v>200729</v>
      </c>
      <c r="I546" s="237">
        <v>0</v>
      </c>
      <c r="J546" s="237">
        <v>0</v>
      </c>
      <c r="K546" s="237">
        <v>0</v>
      </c>
      <c r="L546" s="237">
        <v>0</v>
      </c>
      <c r="M546" s="205"/>
    </row>
    <row r="547" spans="1:13" s="33" customFormat="1" ht="30" customHeight="1" x14ac:dyDescent="0.3">
      <c r="A547" s="255"/>
      <c r="B547" s="242"/>
      <c r="C547" s="235" t="s">
        <v>1010</v>
      </c>
      <c r="D547" s="202" t="s">
        <v>1146</v>
      </c>
      <c r="E547" s="229" t="s">
        <v>5</v>
      </c>
      <c r="F547" s="230" t="s">
        <v>63</v>
      </c>
      <c r="G547" s="231" t="s">
        <v>315</v>
      </c>
      <c r="H547" s="237">
        <v>50000</v>
      </c>
      <c r="I547" s="237">
        <v>50000</v>
      </c>
      <c r="J547" s="237">
        <v>0</v>
      </c>
      <c r="K547" s="237">
        <v>0</v>
      </c>
      <c r="L547" s="237">
        <v>0</v>
      </c>
      <c r="M547" s="205"/>
    </row>
    <row r="548" spans="1:13" s="33" customFormat="1" ht="30" customHeight="1" x14ac:dyDescent="0.3">
      <c r="A548" s="255"/>
      <c r="B548" s="242"/>
      <c r="C548" s="235" t="s">
        <v>1021</v>
      </c>
      <c r="D548" s="202" t="s">
        <v>1024</v>
      </c>
      <c r="E548" s="229" t="s">
        <v>205</v>
      </c>
      <c r="F548" s="230" t="s">
        <v>142</v>
      </c>
      <c r="G548" s="231" t="s">
        <v>305</v>
      </c>
      <c r="H548" s="237">
        <v>10000</v>
      </c>
      <c r="I548" s="237">
        <v>60000</v>
      </c>
      <c r="J548" s="237">
        <v>0</v>
      </c>
      <c r="K548" s="237">
        <v>0</v>
      </c>
      <c r="L548" s="237">
        <v>0</v>
      </c>
      <c r="M548" s="205"/>
    </row>
    <row r="549" spans="1:13" s="33" customFormat="1" ht="30" customHeight="1" x14ac:dyDescent="0.3">
      <c r="A549" s="255"/>
      <c r="B549" s="242"/>
      <c r="C549" s="235" t="s">
        <v>1022</v>
      </c>
      <c r="D549" s="202" t="s">
        <v>1025</v>
      </c>
      <c r="E549" s="229" t="s">
        <v>205</v>
      </c>
      <c r="F549" s="230" t="s">
        <v>18</v>
      </c>
      <c r="G549" s="231" t="s">
        <v>305</v>
      </c>
      <c r="H549" s="237">
        <v>10000</v>
      </c>
      <c r="I549" s="237">
        <v>60000</v>
      </c>
      <c r="J549" s="237">
        <v>0</v>
      </c>
      <c r="K549" s="237">
        <v>0</v>
      </c>
      <c r="L549" s="237">
        <v>0</v>
      </c>
      <c r="M549" s="205"/>
    </row>
    <row r="550" spans="1:13" s="33" customFormat="1" ht="30" customHeight="1" x14ac:dyDescent="0.3">
      <c r="A550" s="255"/>
      <c r="B550" s="242"/>
      <c r="C550" s="235" t="s">
        <v>1023</v>
      </c>
      <c r="D550" s="202" t="s">
        <v>1026</v>
      </c>
      <c r="E550" s="229" t="s">
        <v>205</v>
      </c>
      <c r="F550" s="230" t="s">
        <v>122</v>
      </c>
      <c r="G550" s="231" t="s">
        <v>305</v>
      </c>
      <c r="H550" s="237">
        <v>10000</v>
      </c>
      <c r="I550" s="237">
        <v>60000</v>
      </c>
      <c r="J550" s="237">
        <v>0</v>
      </c>
      <c r="K550" s="237">
        <v>0</v>
      </c>
      <c r="L550" s="237">
        <v>0</v>
      </c>
      <c r="M550" s="205"/>
    </row>
    <row r="551" spans="1:13" s="33" customFormat="1" ht="30" customHeight="1" x14ac:dyDescent="0.3">
      <c r="A551" s="255"/>
      <c r="B551" s="242"/>
      <c r="C551" s="235" t="s">
        <v>1169</v>
      </c>
      <c r="D551" s="202" t="s">
        <v>1170</v>
      </c>
      <c r="E551" s="229" t="s">
        <v>205</v>
      </c>
      <c r="F551" s="230" t="s">
        <v>744</v>
      </c>
      <c r="G551" s="231" t="s">
        <v>305</v>
      </c>
      <c r="H551" s="237">
        <v>5000</v>
      </c>
      <c r="I551" s="237">
        <v>17000</v>
      </c>
      <c r="J551" s="237">
        <v>0</v>
      </c>
      <c r="K551" s="237">
        <v>0</v>
      </c>
      <c r="L551" s="237">
        <v>0</v>
      </c>
      <c r="M551" s="205"/>
    </row>
    <row r="552" spans="1:13" s="33" customFormat="1" ht="30" customHeight="1" x14ac:dyDescent="0.3">
      <c r="A552" s="255"/>
      <c r="B552" s="242"/>
      <c r="C552" s="235" t="s">
        <v>1173</v>
      </c>
      <c r="D552" s="202" t="s">
        <v>1174</v>
      </c>
      <c r="E552" s="229" t="s">
        <v>205</v>
      </c>
      <c r="F552" s="230" t="s">
        <v>44</v>
      </c>
      <c r="G552" s="231" t="s">
        <v>305</v>
      </c>
      <c r="H552" s="237">
        <v>75000</v>
      </c>
      <c r="I552" s="237">
        <v>0</v>
      </c>
      <c r="J552" s="237">
        <v>0</v>
      </c>
      <c r="K552" s="237">
        <v>0</v>
      </c>
      <c r="L552" s="237">
        <v>0</v>
      </c>
      <c r="M552" s="205"/>
    </row>
    <row r="553" spans="1:13" s="33" customFormat="1" ht="30" customHeight="1" x14ac:dyDescent="0.3">
      <c r="A553" s="255"/>
      <c r="B553" s="242"/>
      <c r="C553" s="235" t="s">
        <v>1030</v>
      </c>
      <c r="D553" s="202" t="s">
        <v>1031</v>
      </c>
      <c r="E553" s="229" t="s">
        <v>5</v>
      </c>
      <c r="F553" s="230" t="s">
        <v>304</v>
      </c>
      <c r="G553" s="231" t="s">
        <v>315</v>
      </c>
      <c r="H553" s="237">
        <v>104571.34</v>
      </c>
      <c r="I553" s="237">
        <v>0</v>
      </c>
      <c r="J553" s="237">
        <v>0</v>
      </c>
      <c r="K553" s="237">
        <v>15000</v>
      </c>
      <c r="L553" s="237">
        <v>0</v>
      </c>
      <c r="M553" s="205"/>
    </row>
    <row r="554" spans="1:13" s="33" customFormat="1" ht="30" customHeight="1" x14ac:dyDescent="0.3">
      <c r="A554" s="255"/>
      <c r="B554" s="242"/>
      <c r="C554" s="235" t="s">
        <v>1178</v>
      </c>
      <c r="D554" s="202" t="s">
        <v>1179</v>
      </c>
      <c r="E554" s="229" t="s">
        <v>205</v>
      </c>
      <c r="F554" s="230" t="s">
        <v>749</v>
      </c>
      <c r="G554" s="231" t="s">
        <v>305</v>
      </c>
      <c r="H554" s="237">
        <v>0</v>
      </c>
      <c r="I554" s="237">
        <v>30000</v>
      </c>
      <c r="J554" s="237">
        <v>40000</v>
      </c>
      <c r="K554" s="237">
        <v>0</v>
      </c>
      <c r="L554" s="237">
        <v>0</v>
      </c>
      <c r="M554" s="205"/>
    </row>
    <row r="555" spans="1:13" s="33" customFormat="1" ht="30" customHeight="1" x14ac:dyDescent="0.3">
      <c r="A555" s="255"/>
      <c r="B555" s="242"/>
      <c r="C555" s="235" t="s">
        <v>1180</v>
      </c>
      <c r="D555" s="202" t="s">
        <v>1228</v>
      </c>
      <c r="E555" s="229" t="s">
        <v>5</v>
      </c>
      <c r="F555" s="230" t="s">
        <v>986</v>
      </c>
      <c r="G555" s="231" t="s">
        <v>315</v>
      </c>
      <c r="H555" s="237">
        <v>100000</v>
      </c>
      <c r="I555" s="237">
        <v>100000</v>
      </c>
      <c r="J555" s="237">
        <v>35281.33</v>
      </c>
      <c r="K555" s="237">
        <v>0</v>
      </c>
      <c r="L555" s="237">
        <v>0</v>
      </c>
      <c r="M555" s="205"/>
    </row>
    <row r="556" spans="1:13" s="33" customFormat="1" ht="30" customHeight="1" x14ac:dyDescent="0.3">
      <c r="A556" s="255"/>
      <c r="B556" s="242"/>
      <c r="C556" s="235" t="s">
        <v>1181</v>
      </c>
      <c r="D556" s="202" t="s">
        <v>1182</v>
      </c>
      <c r="E556" s="229" t="s">
        <v>2</v>
      </c>
      <c r="F556" s="230" t="s">
        <v>41</v>
      </c>
      <c r="G556" s="231" t="s">
        <v>305</v>
      </c>
      <c r="H556" s="237">
        <v>0</v>
      </c>
      <c r="I556" s="237">
        <v>75000</v>
      </c>
      <c r="J556" s="237">
        <v>0</v>
      </c>
      <c r="K556" s="237">
        <v>0</v>
      </c>
      <c r="L556" s="237">
        <v>0</v>
      </c>
      <c r="M556" s="205"/>
    </row>
    <row r="557" spans="1:13" s="33" customFormat="1" ht="30" customHeight="1" x14ac:dyDescent="0.3">
      <c r="A557" s="255"/>
      <c r="B557" s="242"/>
      <c r="C557" s="235" t="s">
        <v>1183</v>
      </c>
      <c r="D557" s="202" t="s">
        <v>1198</v>
      </c>
      <c r="E557" s="229" t="s">
        <v>2</v>
      </c>
      <c r="F557" s="230" t="s">
        <v>27</v>
      </c>
      <c r="G557" s="231" t="s">
        <v>305</v>
      </c>
      <c r="H557" s="237">
        <v>115000</v>
      </c>
      <c r="I557" s="237">
        <v>0</v>
      </c>
      <c r="J557" s="237">
        <v>0</v>
      </c>
      <c r="K557" s="237">
        <v>0</v>
      </c>
      <c r="L557" s="237">
        <v>0</v>
      </c>
      <c r="M557" s="205"/>
    </row>
    <row r="558" spans="1:13" s="33" customFormat="1" ht="30" customHeight="1" x14ac:dyDescent="0.3">
      <c r="A558" s="255"/>
      <c r="B558" s="242"/>
      <c r="C558" s="235">
        <v>9660</v>
      </c>
      <c r="D558" s="202" t="s">
        <v>1188</v>
      </c>
      <c r="E558" s="229" t="s">
        <v>205</v>
      </c>
      <c r="F558" s="230" t="s">
        <v>274</v>
      </c>
      <c r="G558" s="231" t="s">
        <v>306</v>
      </c>
      <c r="H558" s="237">
        <v>10000</v>
      </c>
      <c r="I558" s="237">
        <v>100000</v>
      </c>
      <c r="J558" s="237">
        <v>200000</v>
      </c>
      <c r="K558" s="237">
        <v>100000</v>
      </c>
      <c r="L558" s="237">
        <v>0</v>
      </c>
      <c r="M558" s="205"/>
    </row>
    <row r="559" spans="1:13" s="33" customFormat="1" ht="30" customHeight="1" x14ac:dyDescent="0.3">
      <c r="A559" s="255"/>
      <c r="B559" s="242"/>
      <c r="C559" s="235" t="s">
        <v>1195</v>
      </c>
      <c r="D559" s="202" t="s">
        <v>1197</v>
      </c>
      <c r="E559" s="229" t="s">
        <v>5</v>
      </c>
      <c r="F559" s="230" t="s">
        <v>1151</v>
      </c>
      <c r="G559" s="231" t="s">
        <v>314</v>
      </c>
      <c r="H559" s="237">
        <v>69600</v>
      </c>
      <c r="I559" s="237">
        <v>65000</v>
      </c>
      <c r="J559" s="237">
        <v>0</v>
      </c>
      <c r="K559" s="237">
        <v>18000</v>
      </c>
      <c r="L559" s="237">
        <v>20400</v>
      </c>
      <c r="M559" s="205"/>
    </row>
    <row r="560" spans="1:13" s="33" customFormat="1" ht="30" customHeight="1" x14ac:dyDescent="0.3">
      <c r="A560" s="255"/>
      <c r="B560" s="242"/>
      <c r="C560" s="235" t="s">
        <v>1196</v>
      </c>
      <c r="D560" s="202" t="s">
        <v>1189</v>
      </c>
      <c r="E560" s="229" t="s">
        <v>2</v>
      </c>
      <c r="F560" s="230" t="s">
        <v>1193</v>
      </c>
      <c r="G560" s="231" t="s">
        <v>305</v>
      </c>
      <c r="H560" s="237">
        <v>50000</v>
      </c>
      <c r="I560" s="237">
        <v>500000</v>
      </c>
      <c r="J560" s="237">
        <v>150000</v>
      </c>
      <c r="K560" s="237">
        <v>0</v>
      </c>
      <c r="L560" s="237">
        <v>500000</v>
      </c>
      <c r="M560" s="205"/>
    </row>
    <row r="561" spans="1:13" s="33" customFormat="1" ht="30" customHeight="1" x14ac:dyDescent="0.3">
      <c r="A561" s="255"/>
      <c r="B561" s="242"/>
      <c r="C561" s="235" t="s">
        <v>1184</v>
      </c>
      <c r="D561" s="202" t="s">
        <v>1190</v>
      </c>
      <c r="E561" s="229" t="s">
        <v>2</v>
      </c>
      <c r="F561" s="230" t="s">
        <v>748</v>
      </c>
      <c r="G561" s="231" t="s">
        <v>309</v>
      </c>
      <c r="H561" s="237">
        <v>150000</v>
      </c>
      <c r="I561" s="237">
        <v>96525</v>
      </c>
      <c r="J561" s="237">
        <v>0</v>
      </c>
      <c r="K561" s="237">
        <v>0</v>
      </c>
      <c r="L561" s="237">
        <v>0</v>
      </c>
      <c r="M561" s="205"/>
    </row>
    <row r="562" spans="1:13" s="33" customFormat="1" ht="30" customHeight="1" x14ac:dyDescent="0.3">
      <c r="A562" s="255"/>
      <c r="B562" s="242"/>
      <c r="C562" s="235" t="s">
        <v>1185</v>
      </c>
      <c r="D562" s="202" t="s">
        <v>1191</v>
      </c>
      <c r="E562" s="229" t="s">
        <v>2</v>
      </c>
      <c r="F562" s="230" t="s">
        <v>748</v>
      </c>
      <c r="G562" s="231" t="s">
        <v>309</v>
      </c>
      <c r="H562" s="237">
        <v>150000</v>
      </c>
      <c r="I562" s="237">
        <v>150000</v>
      </c>
      <c r="J562" s="237">
        <v>0</v>
      </c>
      <c r="K562" s="237">
        <v>0</v>
      </c>
      <c r="L562" s="237">
        <v>0</v>
      </c>
      <c r="M562" s="205"/>
    </row>
    <row r="563" spans="1:13" s="33" customFormat="1" ht="30" customHeight="1" x14ac:dyDescent="0.3">
      <c r="A563" s="255"/>
      <c r="B563" s="242"/>
      <c r="C563" s="235" t="s">
        <v>1186</v>
      </c>
      <c r="D563" s="202" t="s">
        <v>1235</v>
      </c>
      <c r="E563" s="229" t="s">
        <v>2</v>
      </c>
      <c r="F563" s="230" t="s">
        <v>58</v>
      </c>
      <c r="G563" s="231" t="s">
        <v>305</v>
      </c>
      <c r="H563" s="237">
        <v>50000</v>
      </c>
      <c r="I563" s="237">
        <v>200000</v>
      </c>
      <c r="J563" s="237">
        <v>300000</v>
      </c>
      <c r="K563" s="237">
        <v>300000</v>
      </c>
      <c r="L563" s="237">
        <v>0</v>
      </c>
      <c r="M563" s="205"/>
    </row>
    <row r="564" spans="1:13" s="33" customFormat="1" ht="30" customHeight="1" x14ac:dyDescent="0.3">
      <c r="A564" s="255"/>
      <c r="B564" s="242"/>
      <c r="C564" s="235" t="s">
        <v>1187</v>
      </c>
      <c r="D564" s="202" t="s">
        <v>1192</v>
      </c>
      <c r="E564" s="229" t="s">
        <v>3</v>
      </c>
      <c r="F564" s="230" t="s">
        <v>1155</v>
      </c>
      <c r="G564" s="231" t="s">
        <v>307</v>
      </c>
      <c r="H564" s="237">
        <v>65202</v>
      </c>
      <c r="I564" s="237">
        <v>100000</v>
      </c>
      <c r="J564" s="237">
        <v>200000</v>
      </c>
      <c r="K564" s="237">
        <v>350000</v>
      </c>
      <c r="L564" s="237">
        <v>350000</v>
      </c>
      <c r="M564" s="205"/>
    </row>
    <row r="565" spans="1:13" s="33" customFormat="1" ht="30" customHeight="1" x14ac:dyDescent="0.3">
      <c r="A565" s="255"/>
      <c r="B565" s="242"/>
      <c r="C565" s="235" t="s">
        <v>1194</v>
      </c>
      <c r="D565" s="202" t="s">
        <v>1199</v>
      </c>
      <c r="E565" s="229" t="s">
        <v>2</v>
      </c>
      <c r="F565" s="230" t="s">
        <v>12</v>
      </c>
      <c r="G565" s="231" t="s">
        <v>309</v>
      </c>
      <c r="H565" s="237">
        <v>339401</v>
      </c>
      <c r="I565" s="237">
        <v>400000</v>
      </c>
      <c r="J565" s="237">
        <v>0</v>
      </c>
      <c r="K565" s="237">
        <v>0</v>
      </c>
      <c r="L565" s="237">
        <v>0</v>
      </c>
      <c r="M565" s="205"/>
    </row>
    <row r="566" spans="1:13" s="33" customFormat="1" ht="30" customHeight="1" x14ac:dyDescent="0.3">
      <c r="A566" s="255"/>
      <c r="B566" s="242"/>
      <c r="C566" s="235" t="s">
        <v>1175</v>
      </c>
      <c r="D566" s="202" t="s">
        <v>1232</v>
      </c>
      <c r="E566" s="229" t="s">
        <v>5</v>
      </c>
      <c r="F566" s="230" t="s">
        <v>79</v>
      </c>
      <c r="G566" s="231" t="s">
        <v>314</v>
      </c>
      <c r="H566" s="237">
        <v>219000</v>
      </c>
      <c r="I566" s="237">
        <v>59000</v>
      </c>
      <c r="J566" s="237">
        <v>0</v>
      </c>
      <c r="K566" s="237">
        <v>0</v>
      </c>
      <c r="L566" s="237">
        <v>0</v>
      </c>
      <c r="M566" s="205"/>
    </row>
    <row r="567" spans="1:13" s="33" customFormat="1" ht="30" customHeight="1" x14ac:dyDescent="0.3">
      <c r="A567" s="255"/>
      <c r="B567" s="242"/>
      <c r="C567" s="235" t="s">
        <v>1176</v>
      </c>
      <c r="D567" s="202" t="s">
        <v>1233</v>
      </c>
      <c r="E567" s="229" t="s">
        <v>5</v>
      </c>
      <c r="F567" s="230" t="s">
        <v>79</v>
      </c>
      <c r="G567" s="231" t="s">
        <v>314</v>
      </c>
      <c r="H567" s="237">
        <v>100000</v>
      </c>
      <c r="I567" s="237">
        <v>210000</v>
      </c>
      <c r="J567" s="237">
        <v>0</v>
      </c>
      <c r="K567" s="237">
        <v>20000</v>
      </c>
      <c r="L567" s="237">
        <v>20000</v>
      </c>
      <c r="M567" s="205"/>
    </row>
    <row r="568" spans="1:13" s="33" customFormat="1" ht="30" customHeight="1" x14ac:dyDescent="0.3">
      <c r="A568" s="255"/>
      <c r="B568" s="242"/>
      <c r="C568" s="235" t="s">
        <v>1177</v>
      </c>
      <c r="D568" s="202" t="s">
        <v>1234</v>
      </c>
      <c r="E568" s="229" t="s">
        <v>5</v>
      </c>
      <c r="F568" s="230" t="s">
        <v>79</v>
      </c>
      <c r="G568" s="231" t="s">
        <v>315</v>
      </c>
      <c r="H568" s="237">
        <v>60000</v>
      </c>
      <c r="I568" s="237">
        <v>1220000</v>
      </c>
      <c r="J568" s="237">
        <v>700000</v>
      </c>
      <c r="K568" s="237">
        <v>2140000</v>
      </c>
      <c r="L568" s="237">
        <v>1680000</v>
      </c>
      <c r="M568" s="205"/>
    </row>
    <row r="569" spans="1:13" s="33" customFormat="1" ht="30" customHeight="1" x14ac:dyDescent="0.3">
      <c r="A569" s="255"/>
      <c r="B569" s="242"/>
      <c r="C569" s="235">
        <v>9655</v>
      </c>
      <c r="D569" s="202" t="s">
        <v>1168</v>
      </c>
      <c r="E569" s="229" t="s">
        <v>2</v>
      </c>
      <c r="F569" s="230" t="s">
        <v>58</v>
      </c>
      <c r="G569" s="231" t="s">
        <v>308</v>
      </c>
      <c r="H569" s="237">
        <v>87434</v>
      </c>
      <c r="I569" s="237">
        <v>60000</v>
      </c>
      <c r="J569" s="237">
        <v>0</v>
      </c>
      <c r="K569" s="237">
        <v>0</v>
      </c>
      <c r="L569" s="237">
        <v>0</v>
      </c>
      <c r="M569" s="205"/>
    </row>
    <row r="570" spans="1:13" s="33" customFormat="1" ht="30" customHeight="1" x14ac:dyDescent="0.3">
      <c r="A570" s="255"/>
      <c r="B570" s="242"/>
      <c r="C570" s="235" t="s">
        <v>1200</v>
      </c>
      <c r="D570" s="202" t="s">
        <v>1201</v>
      </c>
      <c r="E570" s="229" t="s">
        <v>3</v>
      </c>
      <c r="F570" s="230" t="s">
        <v>19</v>
      </c>
      <c r="G570" s="231" t="s">
        <v>307</v>
      </c>
      <c r="H570" s="237">
        <v>52710.53</v>
      </c>
      <c r="I570" s="237">
        <v>247289.47</v>
      </c>
      <c r="J570" s="237">
        <v>0</v>
      </c>
      <c r="K570" s="237">
        <v>0</v>
      </c>
      <c r="L570" s="237">
        <v>0</v>
      </c>
      <c r="M570" s="205"/>
    </row>
    <row r="571" spans="1:13" s="33" customFormat="1" ht="30" customHeight="1" x14ac:dyDescent="0.3">
      <c r="A571" s="255"/>
      <c r="B571" s="242"/>
      <c r="C571" s="235" t="s">
        <v>1171</v>
      </c>
      <c r="D571" s="202" t="s">
        <v>1172</v>
      </c>
      <c r="E571" s="229" t="s">
        <v>5</v>
      </c>
      <c r="F571" s="230" t="s">
        <v>274</v>
      </c>
      <c r="G571" s="231" t="s">
        <v>315</v>
      </c>
      <c r="H571" s="237">
        <v>0</v>
      </c>
      <c r="I571" s="237">
        <v>54500</v>
      </c>
      <c r="J571" s="237">
        <v>0</v>
      </c>
      <c r="K571" s="237">
        <v>9000</v>
      </c>
      <c r="L571" s="237">
        <v>9000</v>
      </c>
      <c r="M571" s="205"/>
    </row>
    <row r="572" spans="1:13" s="33" customFormat="1" ht="30" customHeight="1" x14ac:dyDescent="0.3">
      <c r="A572" s="255"/>
      <c r="B572" s="242"/>
      <c r="C572" s="235" t="s">
        <v>1208</v>
      </c>
      <c r="D572" s="202" t="s">
        <v>1209</v>
      </c>
      <c r="E572" s="229" t="s">
        <v>5</v>
      </c>
      <c r="F572" s="230" t="s">
        <v>745</v>
      </c>
      <c r="G572" s="231" t="s">
        <v>314</v>
      </c>
      <c r="H572" s="237">
        <v>200000</v>
      </c>
      <c r="I572" s="237">
        <v>282000</v>
      </c>
      <c r="J572" s="237">
        <v>0</v>
      </c>
      <c r="K572" s="237">
        <v>0</v>
      </c>
      <c r="L572" s="237">
        <v>0</v>
      </c>
      <c r="M572" s="205"/>
    </row>
    <row r="573" spans="1:13" s="33" customFormat="1" ht="30" customHeight="1" x14ac:dyDescent="0.3">
      <c r="A573" s="255"/>
      <c r="B573" s="242"/>
      <c r="C573" s="235" t="s">
        <v>970</v>
      </c>
      <c r="D573" s="202" t="s">
        <v>971</v>
      </c>
      <c r="E573" s="229" t="s">
        <v>155</v>
      </c>
      <c r="F573" s="230" t="s">
        <v>1157</v>
      </c>
      <c r="G573" s="231" t="s">
        <v>306</v>
      </c>
      <c r="H573" s="237">
        <v>303000</v>
      </c>
      <c r="I573" s="237">
        <v>0</v>
      </c>
      <c r="J573" s="237">
        <v>0</v>
      </c>
      <c r="K573" s="237">
        <v>0</v>
      </c>
      <c r="L573" s="237">
        <v>0</v>
      </c>
      <c r="M573" s="205"/>
    </row>
    <row r="574" spans="1:13" s="33" customFormat="1" ht="30" customHeight="1" x14ac:dyDescent="0.3">
      <c r="A574" s="255"/>
      <c r="B574" s="244"/>
      <c r="C574" s="235" t="s">
        <v>1202</v>
      </c>
      <c r="D574" s="202" t="s">
        <v>1204</v>
      </c>
      <c r="E574" s="229" t="s">
        <v>155</v>
      </c>
      <c r="F574" s="230" t="s">
        <v>1155</v>
      </c>
      <c r="G574" s="231" t="s">
        <v>306</v>
      </c>
      <c r="H574" s="237">
        <v>425000</v>
      </c>
      <c r="I574" s="237">
        <v>0</v>
      </c>
      <c r="J574" s="237">
        <v>0</v>
      </c>
      <c r="K574" s="237">
        <v>0</v>
      </c>
      <c r="L574" s="237">
        <v>0</v>
      </c>
      <c r="M574" s="205"/>
    </row>
    <row r="575" spans="1:13" s="33" customFormat="1" ht="30" customHeight="1" x14ac:dyDescent="0.3">
      <c r="A575" s="255"/>
      <c r="B575" s="244"/>
      <c r="C575" s="235">
        <v>9667</v>
      </c>
      <c r="D575" s="202" t="s">
        <v>1203</v>
      </c>
      <c r="E575" s="229" t="s">
        <v>205</v>
      </c>
      <c r="F575" s="230" t="s">
        <v>1157</v>
      </c>
      <c r="G575" s="231" t="s">
        <v>306</v>
      </c>
      <c r="H575" s="237">
        <v>150000</v>
      </c>
      <c r="I575" s="237">
        <v>100000</v>
      </c>
      <c r="J575" s="237">
        <v>200000</v>
      </c>
      <c r="K575" s="237">
        <v>200000</v>
      </c>
      <c r="L575" s="237">
        <v>200000</v>
      </c>
      <c r="M575" s="205"/>
    </row>
    <row r="576" spans="1:13" s="33" customFormat="1" ht="30" customHeight="1" x14ac:dyDescent="0.3">
      <c r="A576" s="255"/>
      <c r="B576" s="242"/>
      <c r="C576" s="235">
        <v>9663</v>
      </c>
      <c r="D576" s="202" t="s">
        <v>1210</v>
      </c>
      <c r="E576" s="229" t="s">
        <v>2</v>
      </c>
      <c r="F576" s="230" t="s">
        <v>55</v>
      </c>
      <c r="G576" s="231" t="s">
        <v>308</v>
      </c>
      <c r="H576" s="237">
        <v>5000</v>
      </c>
      <c r="I576" s="237">
        <v>0</v>
      </c>
      <c r="J576" s="237">
        <v>0</v>
      </c>
      <c r="K576" s="237">
        <v>0</v>
      </c>
      <c r="L576" s="237">
        <v>0</v>
      </c>
      <c r="M576" s="205"/>
    </row>
    <row r="577" spans="1:13" s="33" customFormat="1" ht="30" customHeight="1" x14ac:dyDescent="0.3">
      <c r="A577" s="255"/>
      <c r="B577" s="244"/>
      <c r="C577" s="235" t="s">
        <v>1216</v>
      </c>
      <c r="D577" s="202" t="s">
        <v>1229</v>
      </c>
      <c r="E577" s="229" t="s">
        <v>3</v>
      </c>
      <c r="F577" s="230" t="s">
        <v>12</v>
      </c>
      <c r="G577" s="231" t="s">
        <v>310</v>
      </c>
      <c r="H577" s="237">
        <v>107858</v>
      </c>
      <c r="I577" s="237">
        <v>192142</v>
      </c>
      <c r="J577" s="237">
        <v>257358.61</v>
      </c>
      <c r="K577" s="237">
        <v>0</v>
      </c>
      <c r="L577" s="237">
        <v>0</v>
      </c>
      <c r="M577" s="205"/>
    </row>
    <row r="578" spans="1:13" s="33" customFormat="1" ht="30" customHeight="1" x14ac:dyDescent="0.3">
      <c r="A578" s="255"/>
      <c r="B578" s="242"/>
      <c r="C578" s="235" t="s">
        <v>1231</v>
      </c>
      <c r="D578" s="202" t="s">
        <v>1230</v>
      </c>
      <c r="E578" s="229" t="s">
        <v>205</v>
      </c>
      <c r="F578" s="230" t="s">
        <v>888</v>
      </c>
      <c r="G578" s="231" t="s">
        <v>305</v>
      </c>
      <c r="H578" s="237">
        <v>20000</v>
      </c>
      <c r="I578" s="237">
        <v>5000</v>
      </c>
      <c r="J578" s="237">
        <v>0</v>
      </c>
      <c r="K578" s="237">
        <v>0</v>
      </c>
      <c r="L578" s="237">
        <v>0</v>
      </c>
      <c r="M578" s="205"/>
    </row>
    <row r="579" spans="1:13" s="33" customFormat="1" ht="30" customHeight="1" x14ac:dyDescent="0.3">
      <c r="A579" s="255"/>
      <c r="B579" s="244"/>
      <c r="C579" s="235">
        <v>9673</v>
      </c>
      <c r="D579" s="202" t="s">
        <v>1218</v>
      </c>
      <c r="E579" s="229" t="s">
        <v>3</v>
      </c>
      <c r="F579" s="230" t="s">
        <v>999</v>
      </c>
      <c r="G579" s="231" t="s">
        <v>306</v>
      </c>
      <c r="H579" s="237">
        <v>0</v>
      </c>
      <c r="I579" s="237">
        <v>0</v>
      </c>
      <c r="J579" s="237">
        <v>100000</v>
      </c>
      <c r="K579" s="237">
        <v>200000</v>
      </c>
      <c r="L579" s="237">
        <v>1700000</v>
      </c>
      <c r="M579" s="205"/>
    </row>
    <row r="580" spans="1:13" s="33" customFormat="1" ht="30" customHeight="1" x14ac:dyDescent="0.3">
      <c r="A580" s="255"/>
      <c r="B580" s="244"/>
      <c r="C580" s="235">
        <v>9674</v>
      </c>
      <c r="D580" s="202" t="s">
        <v>1219</v>
      </c>
      <c r="E580" s="229" t="s">
        <v>3</v>
      </c>
      <c r="F580" s="230" t="s">
        <v>1155</v>
      </c>
      <c r="G580" s="231" t="s">
        <v>306</v>
      </c>
      <c r="H580" s="237">
        <v>0</v>
      </c>
      <c r="I580" s="237">
        <v>0</v>
      </c>
      <c r="J580" s="237">
        <v>0</v>
      </c>
      <c r="K580" s="237">
        <v>50000</v>
      </c>
      <c r="L580" s="237">
        <v>750000</v>
      </c>
      <c r="M580" s="205"/>
    </row>
    <row r="581" spans="1:13" s="33" customFormat="1" ht="30" customHeight="1" x14ac:dyDescent="0.3">
      <c r="A581" s="255"/>
      <c r="B581" s="244"/>
      <c r="C581" s="235">
        <v>9676</v>
      </c>
      <c r="D581" s="202" t="s">
        <v>1220</v>
      </c>
      <c r="E581" s="229" t="s">
        <v>205</v>
      </c>
      <c r="F581" s="230" t="s">
        <v>274</v>
      </c>
      <c r="G581" s="231" t="s">
        <v>306</v>
      </c>
      <c r="H581" s="237">
        <v>0</v>
      </c>
      <c r="I581" s="237">
        <v>0</v>
      </c>
      <c r="J581" s="237">
        <v>100000</v>
      </c>
      <c r="K581" s="237">
        <v>100728</v>
      </c>
      <c r="L581" s="237">
        <v>1000000</v>
      </c>
      <c r="M581" s="205"/>
    </row>
    <row r="582" spans="1:13" s="33" customFormat="1" ht="30" customHeight="1" x14ac:dyDescent="0.3">
      <c r="A582" s="255"/>
      <c r="B582" s="244"/>
      <c r="C582" s="235">
        <v>9677</v>
      </c>
      <c r="D582" s="202" t="s">
        <v>1221</v>
      </c>
      <c r="E582" s="229" t="s">
        <v>3</v>
      </c>
      <c r="F582" s="230" t="s">
        <v>274</v>
      </c>
      <c r="G582" s="231" t="s">
        <v>306</v>
      </c>
      <c r="H582" s="237">
        <v>0</v>
      </c>
      <c r="I582" s="237">
        <v>0</v>
      </c>
      <c r="J582" s="237">
        <v>250000</v>
      </c>
      <c r="K582" s="237">
        <v>200000</v>
      </c>
      <c r="L582" s="237">
        <v>2200000</v>
      </c>
      <c r="M582" s="205"/>
    </row>
    <row r="583" spans="1:13" s="33" customFormat="1" ht="30" customHeight="1" x14ac:dyDescent="0.3">
      <c r="A583" s="255"/>
      <c r="B583" s="244"/>
      <c r="C583" s="235">
        <v>9678</v>
      </c>
      <c r="D583" s="202" t="s">
        <v>1222</v>
      </c>
      <c r="E583" s="229" t="s">
        <v>205</v>
      </c>
      <c r="F583" s="230" t="s">
        <v>274</v>
      </c>
      <c r="G583" s="231" t="s">
        <v>306</v>
      </c>
      <c r="H583" s="237">
        <v>0</v>
      </c>
      <c r="I583" s="237">
        <v>0</v>
      </c>
      <c r="J583" s="237">
        <v>54223</v>
      </c>
      <c r="K583" s="237">
        <v>100000</v>
      </c>
      <c r="L583" s="237">
        <v>277071</v>
      </c>
      <c r="M583" s="205"/>
    </row>
    <row r="584" spans="1:13" s="33" customFormat="1" ht="30" customHeight="1" x14ac:dyDescent="0.3">
      <c r="A584" s="255"/>
      <c r="B584" s="244"/>
      <c r="C584" s="235">
        <v>9679</v>
      </c>
      <c r="D584" s="202" t="s">
        <v>1223</v>
      </c>
      <c r="E584" s="229" t="s">
        <v>3</v>
      </c>
      <c r="F584" s="230" t="s">
        <v>975</v>
      </c>
      <c r="G584" s="231" t="s">
        <v>310</v>
      </c>
      <c r="H584" s="237">
        <v>0</v>
      </c>
      <c r="I584" s="237">
        <v>0</v>
      </c>
      <c r="J584" s="237">
        <v>50000</v>
      </c>
      <c r="K584" s="237">
        <v>550000</v>
      </c>
      <c r="L584" s="237">
        <v>400000</v>
      </c>
      <c r="M584" s="205"/>
    </row>
    <row r="585" spans="1:13" s="33" customFormat="1" ht="30" customHeight="1" x14ac:dyDescent="0.3">
      <c r="A585" s="255"/>
      <c r="B585" s="244"/>
      <c r="C585" s="235">
        <v>9680</v>
      </c>
      <c r="D585" s="202" t="s">
        <v>1224</v>
      </c>
      <c r="E585" s="229" t="s">
        <v>2</v>
      </c>
      <c r="F585" s="230" t="s">
        <v>274</v>
      </c>
      <c r="G585" s="231" t="s">
        <v>309</v>
      </c>
      <c r="H585" s="237">
        <v>0</v>
      </c>
      <c r="I585" s="237">
        <v>0</v>
      </c>
      <c r="J585" s="237">
        <v>300000</v>
      </c>
      <c r="K585" s="237">
        <v>300000</v>
      </c>
      <c r="L585" s="237">
        <v>900000</v>
      </c>
      <c r="M585" s="205"/>
    </row>
    <row r="586" spans="1:13" s="33" customFormat="1" ht="30" customHeight="1" x14ac:dyDescent="0.3">
      <c r="A586" s="255"/>
      <c r="B586" s="244"/>
      <c r="C586" s="235" t="s">
        <v>1217</v>
      </c>
      <c r="D586" s="202" t="s">
        <v>1225</v>
      </c>
      <c r="E586" s="229" t="s">
        <v>2</v>
      </c>
      <c r="F586" s="230" t="s">
        <v>274</v>
      </c>
      <c r="G586" s="231" t="s">
        <v>309</v>
      </c>
      <c r="H586" s="237">
        <v>0</v>
      </c>
      <c r="I586" s="237">
        <v>0</v>
      </c>
      <c r="J586" s="237">
        <v>300000</v>
      </c>
      <c r="K586" s="237">
        <v>300000</v>
      </c>
      <c r="L586" s="237">
        <v>1300000</v>
      </c>
      <c r="M586" s="205"/>
    </row>
    <row r="587" spans="1:13" s="33" customFormat="1" ht="30" customHeight="1" x14ac:dyDescent="0.3">
      <c r="A587" s="255"/>
      <c r="B587" s="244"/>
      <c r="C587" s="235">
        <v>9681</v>
      </c>
      <c r="D587" s="202" t="s">
        <v>1226</v>
      </c>
      <c r="E587" s="229" t="s">
        <v>205</v>
      </c>
      <c r="F587" s="230" t="s">
        <v>274</v>
      </c>
      <c r="G587" s="231" t="s">
        <v>305</v>
      </c>
      <c r="H587" s="237">
        <v>0</v>
      </c>
      <c r="I587" s="237">
        <v>0</v>
      </c>
      <c r="J587" s="237">
        <v>50000</v>
      </c>
      <c r="K587" s="237">
        <v>50000</v>
      </c>
      <c r="L587" s="237">
        <v>50000</v>
      </c>
      <c r="M587" s="205"/>
    </row>
    <row r="588" spans="1:13" s="33" customFormat="1" ht="30" customHeight="1" x14ac:dyDescent="0.3">
      <c r="A588" s="255"/>
      <c r="B588" s="244"/>
      <c r="C588" s="235">
        <v>9672</v>
      </c>
      <c r="D588" s="202" t="s">
        <v>1211</v>
      </c>
      <c r="E588" s="229" t="s">
        <v>3</v>
      </c>
      <c r="F588" s="230" t="s">
        <v>274</v>
      </c>
      <c r="G588" s="231" t="s">
        <v>307</v>
      </c>
      <c r="H588" s="237">
        <v>100000</v>
      </c>
      <c r="I588" s="237">
        <v>250000</v>
      </c>
      <c r="J588" s="237">
        <v>300000</v>
      </c>
      <c r="K588" s="237">
        <v>300000</v>
      </c>
      <c r="L588" s="237">
        <v>300000</v>
      </c>
      <c r="M588" s="205"/>
    </row>
    <row r="589" spans="1:13" s="33" customFormat="1" ht="30" customHeight="1" x14ac:dyDescent="0.3">
      <c r="A589" s="255"/>
      <c r="B589" s="244"/>
      <c r="C589" s="235" t="s">
        <v>1250</v>
      </c>
      <c r="D589" s="202" t="s">
        <v>1251</v>
      </c>
      <c r="E589" s="229" t="s">
        <v>3</v>
      </c>
      <c r="F589" s="230" t="s">
        <v>64</v>
      </c>
      <c r="G589" s="231" t="s">
        <v>315</v>
      </c>
      <c r="H589" s="237">
        <v>27000</v>
      </c>
      <c r="I589" s="237">
        <v>23000</v>
      </c>
      <c r="J589" s="237">
        <v>0</v>
      </c>
      <c r="K589" s="237">
        <v>0</v>
      </c>
      <c r="L589" s="237">
        <v>0</v>
      </c>
      <c r="M589" s="205"/>
    </row>
    <row r="590" spans="1:13" s="33" customFormat="1" ht="30" customHeight="1" x14ac:dyDescent="0.3">
      <c r="A590" s="255"/>
      <c r="B590" s="244"/>
      <c r="C590" s="235">
        <v>9668</v>
      </c>
      <c r="D590" s="202" t="s">
        <v>1212</v>
      </c>
      <c r="E590" s="229" t="s">
        <v>3</v>
      </c>
      <c r="F590" s="230" t="s">
        <v>1157</v>
      </c>
      <c r="G590" s="231" t="s">
        <v>307</v>
      </c>
      <c r="H590" s="237">
        <v>270000</v>
      </c>
      <c r="I590" s="237">
        <v>0</v>
      </c>
      <c r="J590" s="237">
        <v>0</v>
      </c>
      <c r="K590" s="237">
        <v>0</v>
      </c>
      <c r="L590" s="237">
        <v>0</v>
      </c>
      <c r="M590" s="205"/>
    </row>
    <row r="591" spans="1:13" s="33" customFormat="1" ht="30" customHeight="1" x14ac:dyDescent="0.3">
      <c r="A591" s="255"/>
      <c r="B591" s="244"/>
      <c r="C591" s="235">
        <v>9669</v>
      </c>
      <c r="D591" s="202" t="s">
        <v>1213</v>
      </c>
      <c r="E591" s="229" t="s">
        <v>2</v>
      </c>
      <c r="F591" s="230" t="s">
        <v>1157</v>
      </c>
      <c r="G591" s="231" t="s">
        <v>305</v>
      </c>
      <c r="H591" s="237">
        <v>250000</v>
      </c>
      <c r="I591" s="237">
        <v>0</v>
      </c>
      <c r="J591" s="237">
        <v>0</v>
      </c>
      <c r="K591" s="237">
        <v>0</v>
      </c>
      <c r="L591" s="237">
        <v>0</v>
      </c>
      <c r="M591" s="205"/>
    </row>
    <row r="592" spans="1:13" s="33" customFormat="1" ht="30" customHeight="1" x14ac:dyDescent="0.3">
      <c r="A592" s="255"/>
      <c r="B592" s="244"/>
      <c r="C592" s="235">
        <v>9670</v>
      </c>
      <c r="D592" s="202" t="s">
        <v>1214</v>
      </c>
      <c r="E592" s="229" t="s">
        <v>3</v>
      </c>
      <c r="F592" s="230" t="s">
        <v>1157</v>
      </c>
      <c r="G592" s="231" t="s">
        <v>307</v>
      </c>
      <c r="H592" s="237">
        <v>150000</v>
      </c>
      <c r="I592" s="237">
        <v>0</v>
      </c>
      <c r="J592" s="237">
        <v>0</v>
      </c>
      <c r="K592" s="237">
        <v>0</v>
      </c>
      <c r="L592" s="237">
        <v>0</v>
      </c>
      <c r="M592" s="205"/>
    </row>
    <row r="593" spans="1:13" s="33" customFormat="1" ht="30" customHeight="1" x14ac:dyDescent="0.3">
      <c r="A593" s="255"/>
      <c r="B593" s="244"/>
      <c r="C593" s="235">
        <v>9671</v>
      </c>
      <c r="D593" s="202" t="s">
        <v>1215</v>
      </c>
      <c r="E593" s="229" t="s">
        <v>2</v>
      </c>
      <c r="F593" s="230" t="s">
        <v>274</v>
      </c>
      <c r="G593" s="231" t="s">
        <v>305</v>
      </c>
      <c r="H593" s="237">
        <v>50000</v>
      </c>
      <c r="I593" s="237">
        <v>0</v>
      </c>
      <c r="J593" s="237">
        <v>0</v>
      </c>
      <c r="K593" s="237">
        <v>0</v>
      </c>
      <c r="L593" s="237">
        <v>0</v>
      </c>
      <c r="M593" s="205"/>
    </row>
    <row r="594" spans="1:13" s="33" customFormat="1" ht="30" customHeight="1" x14ac:dyDescent="0.3">
      <c r="A594" s="255"/>
      <c r="B594" s="244"/>
      <c r="C594" s="235">
        <v>9664</v>
      </c>
      <c r="D594" s="202" t="s">
        <v>1205</v>
      </c>
      <c r="E594" s="229" t="s">
        <v>5</v>
      </c>
      <c r="F594" s="230" t="s">
        <v>274</v>
      </c>
      <c r="G594" s="231" t="s">
        <v>314</v>
      </c>
      <c r="H594" s="237">
        <v>0</v>
      </c>
      <c r="I594" s="237">
        <v>900000</v>
      </c>
      <c r="J594" s="237">
        <v>300000</v>
      </c>
      <c r="K594" s="237">
        <v>228948.67999999993</v>
      </c>
      <c r="L594" s="237">
        <v>200000</v>
      </c>
      <c r="M594" s="205"/>
    </row>
    <row r="595" spans="1:13" s="33" customFormat="1" ht="30" customHeight="1" x14ac:dyDescent="0.3">
      <c r="A595" s="255"/>
      <c r="B595" s="242"/>
      <c r="C595" s="235">
        <v>5915</v>
      </c>
      <c r="D595" s="202" t="s">
        <v>1147</v>
      </c>
      <c r="E595" s="229" t="s">
        <v>3</v>
      </c>
      <c r="F595" s="230" t="s">
        <v>999</v>
      </c>
      <c r="G595" s="231" t="s">
        <v>307</v>
      </c>
      <c r="H595" s="237">
        <v>150000</v>
      </c>
      <c r="I595" s="237">
        <v>0</v>
      </c>
      <c r="J595" s="237">
        <v>0</v>
      </c>
      <c r="K595" s="237">
        <v>0</v>
      </c>
      <c r="L595" s="237">
        <v>0</v>
      </c>
      <c r="M595" s="205"/>
    </row>
    <row r="596" spans="1:13" s="5" customFormat="1" ht="28.2" customHeight="1" x14ac:dyDescent="0.3">
      <c r="A596" s="27"/>
      <c r="B596" s="77"/>
      <c r="C596" s="239"/>
      <c r="D596" s="238" t="s">
        <v>489</v>
      </c>
      <c r="E596" s="239"/>
      <c r="F596" s="239"/>
      <c r="G596" s="239"/>
      <c r="H596" s="240">
        <f>SUM(H5:H595)</f>
        <v>107979073.28000003</v>
      </c>
      <c r="I596" s="240">
        <f>SUM(I5:I595)</f>
        <v>107544722.99733327</v>
      </c>
      <c r="J596" s="240">
        <f>SUM(J5:J595)</f>
        <v>105463106.49000014</v>
      </c>
      <c r="K596" s="240">
        <f>SUM(K5:K595)</f>
        <v>108787350.19000024</v>
      </c>
      <c r="L596" s="240">
        <f>SUM(L5:L595)</f>
        <v>101373190.07413346</v>
      </c>
      <c r="M596" s="188"/>
    </row>
    <row r="597" spans="1:13" s="81" customFormat="1" ht="15.6" x14ac:dyDescent="0.3">
      <c r="A597" s="76"/>
      <c r="B597" s="77"/>
      <c r="C597" s="77"/>
      <c r="D597" s="78"/>
      <c r="E597" s="79"/>
      <c r="F597" s="80"/>
      <c r="G597" s="79"/>
      <c r="H597" s="189"/>
      <c r="I597" s="189"/>
      <c r="J597" s="189"/>
      <c r="K597" s="189"/>
      <c r="L597" s="189"/>
      <c r="M597" s="186"/>
    </row>
    <row r="598" spans="1:13" s="6" customFormat="1" ht="13.8" x14ac:dyDescent="0.3">
      <c r="A598" s="24"/>
      <c r="B598" s="191"/>
      <c r="D598" s="19"/>
      <c r="E598" s="13"/>
      <c r="F598" s="13"/>
      <c r="G598" s="14"/>
      <c r="H598" s="9"/>
      <c r="I598" s="9"/>
      <c r="J598" s="9"/>
      <c r="K598" s="9"/>
      <c r="L598" s="9"/>
      <c r="M598" s="34"/>
    </row>
    <row r="599" spans="1:13" s="6" customFormat="1" ht="13.8" x14ac:dyDescent="0.3">
      <c r="A599" s="24"/>
      <c r="B599" s="191"/>
      <c r="D599" s="19"/>
      <c r="E599" s="13"/>
      <c r="F599" s="13"/>
      <c r="G599" s="14"/>
      <c r="H599" s="9"/>
      <c r="I599" s="9"/>
      <c r="J599" s="9"/>
      <c r="K599" s="9"/>
      <c r="L599" s="9"/>
      <c r="M599" s="34"/>
    </row>
    <row r="600" spans="1:13" s="6" customFormat="1" ht="27.6" x14ac:dyDescent="0.3">
      <c r="A600" s="24"/>
      <c r="B600" s="190"/>
      <c r="C600" s="232">
        <v>9323</v>
      </c>
      <c r="D600" s="202" t="s">
        <v>280</v>
      </c>
      <c r="E600" s="229" t="s">
        <v>798</v>
      </c>
      <c r="F600" s="230" t="s">
        <v>12</v>
      </c>
      <c r="G600" s="231" t="s">
        <v>808</v>
      </c>
      <c r="H600" s="237">
        <v>736373</v>
      </c>
      <c r="I600" s="237">
        <v>1200000</v>
      </c>
      <c r="J600" s="237">
        <v>3956152</v>
      </c>
      <c r="K600" s="237">
        <v>5000000</v>
      </c>
      <c r="L600" s="237">
        <v>900000</v>
      </c>
      <c r="M600" s="205"/>
    </row>
    <row r="601" spans="1:13" s="6" customFormat="1" ht="18" x14ac:dyDescent="0.3">
      <c r="A601" s="24"/>
      <c r="B601" s="190"/>
      <c r="C601" s="234">
        <v>9524</v>
      </c>
      <c r="D601" s="202" t="s">
        <v>650</v>
      </c>
      <c r="E601" s="229" t="s">
        <v>798</v>
      </c>
      <c r="F601" s="230" t="s">
        <v>274</v>
      </c>
      <c r="G601" s="231" t="s">
        <v>808</v>
      </c>
      <c r="H601" s="237">
        <v>120000</v>
      </c>
      <c r="I601" s="237">
        <v>3343620</v>
      </c>
      <c r="J601" s="237">
        <v>5000000</v>
      </c>
      <c r="K601" s="237">
        <v>0</v>
      </c>
      <c r="L601" s="237">
        <v>4632264</v>
      </c>
      <c r="M601" s="205"/>
    </row>
    <row r="602" spans="1:13" s="5" customFormat="1" ht="28.2" customHeight="1" x14ac:dyDescent="0.3">
      <c r="A602" s="27"/>
      <c r="B602" s="77"/>
      <c r="C602" s="239"/>
      <c r="D602" s="238" t="s">
        <v>291</v>
      </c>
      <c r="E602" s="239"/>
      <c r="F602" s="239"/>
      <c r="G602" s="239"/>
      <c r="H602" s="240">
        <f t="shared" ref="H602" si="0">SUM(H600:H601)</f>
        <v>856373</v>
      </c>
      <c r="I602" s="240">
        <f t="shared" ref="I602" si="1">SUM(I600:I601)</f>
        <v>4543620</v>
      </c>
      <c r="J602" s="240">
        <f t="shared" ref="J602" si="2">SUM(J600:J601)</f>
        <v>8956152</v>
      </c>
      <c r="K602" s="240">
        <f t="shared" ref="K602" si="3">SUM(K600:K601)</f>
        <v>5000000</v>
      </c>
      <c r="L602" s="240">
        <f t="shared" ref="L602" si="4">SUM(L600:L601)</f>
        <v>5532264</v>
      </c>
      <c r="M602" s="188"/>
    </row>
    <row r="603" spans="1:13" s="6" customFormat="1" ht="13.8" x14ac:dyDescent="0.3">
      <c r="A603" s="24"/>
      <c r="B603" s="192"/>
      <c r="C603" s="22"/>
      <c r="D603" s="20"/>
      <c r="E603" s="10"/>
      <c r="F603" s="9"/>
      <c r="G603" s="8"/>
      <c r="H603" s="16"/>
      <c r="I603" s="16"/>
      <c r="J603" s="16"/>
      <c r="K603" s="16"/>
      <c r="L603" s="16"/>
      <c r="M603" s="189"/>
    </row>
    <row r="604" spans="1:13" s="5" customFormat="1" ht="28.2" customHeight="1" x14ac:dyDescent="0.3">
      <c r="A604" s="27"/>
      <c r="B604" s="77"/>
      <c r="C604" s="239"/>
      <c r="D604" s="238" t="s">
        <v>1245</v>
      </c>
      <c r="E604" s="239"/>
      <c r="F604" s="239"/>
      <c r="G604" s="239"/>
      <c r="H604" s="240">
        <f>H596+H602</f>
        <v>108835446.28000003</v>
      </c>
      <c r="I604" s="240">
        <f>I596+I602</f>
        <v>112088342.99733327</v>
      </c>
      <c r="J604" s="240">
        <f>J596+J602</f>
        <v>114419258.49000014</v>
      </c>
      <c r="K604" s="240">
        <f>K596+K602</f>
        <v>113787350.19000024</v>
      </c>
      <c r="L604" s="240">
        <f>L596+L602</f>
        <v>106905454.07413346</v>
      </c>
      <c r="M604" s="188"/>
    </row>
    <row r="605" spans="1:13" s="33" customFormat="1" ht="18" x14ac:dyDescent="0.35">
      <c r="A605" s="32"/>
      <c r="B605" s="191"/>
      <c r="C605" s="208"/>
      <c r="D605" s="209"/>
      <c r="E605" s="210"/>
      <c r="F605" s="184"/>
      <c r="G605" s="211"/>
      <c r="H605" s="225"/>
      <c r="I605" s="225"/>
      <c r="J605" s="225"/>
      <c r="K605" s="225"/>
      <c r="L605" s="225"/>
      <c r="M605" s="207"/>
    </row>
    <row r="606" spans="1:13" s="224" customFormat="1" ht="18" x14ac:dyDescent="0.35">
      <c r="A606" s="219"/>
      <c r="B606" s="220"/>
      <c r="C606" s="221"/>
      <c r="D606" s="222"/>
      <c r="E606" s="184"/>
      <c r="F606" s="184"/>
      <c r="G606" s="223"/>
      <c r="H606" s="225"/>
      <c r="I606" s="225"/>
      <c r="J606" s="225"/>
      <c r="K606" s="225"/>
      <c r="L606" s="225"/>
      <c r="M606" s="207"/>
    </row>
    <row r="607" spans="1:13" s="33" customFormat="1" ht="18" x14ac:dyDescent="0.35">
      <c r="A607" s="32"/>
      <c r="B607" s="191"/>
      <c r="C607" s="208"/>
      <c r="D607" s="209"/>
      <c r="E607" s="210"/>
      <c r="F607" s="184"/>
      <c r="G607" s="211"/>
      <c r="H607" s="212"/>
      <c r="I607" s="212"/>
      <c r="J607" s="212"/>
      <c r="K607" s="212"/>
      <c r="L607" s="212"/>
      <c r="M607" s="207"/>
    </row>
    <row r="608" spans="1:13" s="33" customFormat="1" ht="18" x14ac:dyDescent="0.35">
      <c r="A608" s="32"/>
      <c r="B608" s="191"/>
      <c r="C608" s="208"/>
      <c r="D608" s="209"/>
      <c r="E608" s="210"/>
      <c r="F608" s="184"/>
      <c r="G608" s="211"/>
      <c r="H608" s="212"/>
      <c r="I608" s="212"/>
      <c r="J608" s="212"/>
      <c r="K608" s="212"/>
      <c r="L608" s="212"/>
      <c r="M608" s="207"/>
    </row>
    <row r="609" spans="1:13" s="33" customFormat="1" ht="18" x14ac:dyDescent="0.35">
      <c r="A609" s="32"/>
      <c r="B609" s="191"/>
      <c r="C609" s="208"/>
      <c r="D609" s="209"/>
      <c r="E609" s="210"/>
      <c r="F609" s="184"/>
      <c r="G609" s="211"/>
      <c r="H609" s="212"/>
      <c r="I609" s="212"/>
      <c r="J609" s="212"/>
      <c r="K609" s="212"/>
      <c r="L609" s="212"/>
      <c r="M609" s="207"/>
    </row>
    <row r="610" spans="1:13" s="33" customFormat="1" ht="18" x14ac:dyDescent="0.35">
      <c r="A610" s="32"/>
      <c r="B610" s="191"/>
      <c r="C610" s="208"/>
      <c r="D610" s="209"/>
      <c r="E610" s="210"/>
      <c r="F610" s="184"/>
      <c r="G610" s="211"/>
      <c r="H610" s="212"/>
      <c r="I610" s="212"/>
      <c r="J610" s="212"/>
      <c r="K610" s="212"/>
      <c r="L610" s="212"/>
      <c r="M610" s="207"/>
    </row>
  </sheetData>
  <sheetProtection autoFilter="0"/>
  <autoFilter ref="B4:M596" xr:uid="{5DFAFC0D-4507-499D-AEAC-B759A42ACF46}"/>
  <customSheetViews>
    <customSheetView guid="{15C783C9-7880-4A46-98BA-60212D381EDA}" scale="80" fitToPage="1" printArea="1" filter="1" showAutoFilter="1" hiddenRows="1" hiddenColumns="1">
      <pane xSplit="3" ySplit="3" topLeftCell="BT940" activePane="bottomRight" state="frozen"/>
      <selection pane="bottomRight" activeCell="CT966" sqref="CT966"/>
      <pageMargins left="0.23622047244094491" right="0.23622047244094491" top="0.74803149606299213" bottom="0.74803149606299213" header="0.31496062992125984" footer="0.31496062992125984"/>
      <pageSetup paperSize="8" scale="44" fitToHeight="50" orientation="landscape" r:id="rId1"/>
      <autoFilter ref="A3:CW1794" xr:uid="{00000000-0000-0000-0000-000000000000}">
        <filterColumn colId="38">
          <customFilters>
            <customFilter operator="notEqual" val=" "/>
          </customFilters>
        </filterColumn>
      </autoFilter>
    </customSheetView>
  </customSheetViews>
  <phoneticPr fontId="41" type="noConversion"/>
  <conditionalFormatting sqref="C52:C53">
    <cfRule type="duplicateValues" dxfId="6" priority="2"/>
  </conditionalFormatting>
  <pageMargins left="0.23622047244094491" right="0.23622047244094491" top="0.74803149606299213" bottom="0.74803149606299213" header="0.31496062992125984" footer="0.31496062992125984"/>
  <pageSetup paperSize="9" fitToHeight="50" orientation="landscape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96CB6-4D45-4C34-A175-D6B283AA7119}">
  <sheetPr codeName="Foglio6"/>
  <dimension ref="A1:X2"/>
  <sheetViews>
    <sheetView workbookViewId="0">
      <selection sqref="A1:X2"/>
    </sheetView>
  </sheetViews>
  <sheetFormatPr defaultRowHeight="14.4" x14ac:dyDescent="0.3"/>
  <cols>
    <col min="1" max="1" width="18" customWidth="1"/>
    <col min="2" max="2" width="10.6640625" customWidth="1"/>
    <col min="3" max="3" width="13.6640625" customWidth="1"/>
    <col min="5" max="5" width="11" customWidth="1"/>
    <col min="6" max="6" width="13.6640625" customWidth="1"/>
    <col min="7" max="7" width="23.44140625" customWidth="1"/>
    <col min="8" max="8" width="11.5546875" customWidth="1"/>
    <col min="9" max="9" width="12.44140625" customWidth="1"/>
    <col min="12" max="12" width="13.109375" customWidth="1"/>
    <col min="13" max="13" width="13.88671875" customWidth="1"/>
    <col min="14" max="14" width="14.33203125" customWidth="1"/>
    <col min="15" max="15" width="13.33203125" customWidth="1"/>
    <col min="16" max="16" width="10" customWidth="1"/>
    <col min="17" max="17" width="12.5546875" customWidth="1"/>
    <col min="19" max="19" width="15.109375" customWidth="1"/>
    <col min="20" max="20" width="14.33203125" customWidth="1"/>
    <col min="21" max="21" width="19.109375" customWidth="1"/>
    <col min="22" max="22" width="10.6640625" customWidth="1"/>
    <col min="23" max="23" width="17.88671875" customWidth="1"/>
    <col min="24" max="24" width="12.44140625" customWidth="1"/>
  </cols>
  <sheetData>
    <row r="1" spans="1:24" x14ac:dyDescent="0.3">
      <c r="A1" t="s">
        <v>811</v>
      </c>
      <c r="B1" t="s">
        <v>812</v>
      </c>
      <c r="C1" t="s">
        <v>813</v>
      </c>
      <c r="D1" t="s">
        <v>814</v>
      </c>
      <c r="E1" t="s">
        <v>815</v>
      </c>
      <c r="F1" t="s">
        <v>816</v>
      </c>
      <c r="G1" t="s">
        <v>817</v>
      </c>
      <c r="H1" t="s">
        <v>818</v>
      </c>
      <c r="I1" t="s">
        <v>819</v>
      </c>
      <c r="J1" t="s">
        <v>809</v>
      </c>
      <c r="K1" t="s">
        <v>820</v>
      </c>
      <c r="L1" t="s">
        <v>821</v>
      </c>
      <c r="M1" t="s">
        <v>822</v>
      </c>
      <c r="N1" t="s">
        <v>823</v>
      </c>
      <c r="O1" t="s">
        <v>824</v>
      </c>
      <c r="P1" t="s">
        <v>825</v>
      </c>
      <c r="Q1" t="s">
        <v>826</v>
      </c>
      <c r="R1" t="s">
        <v>827</v>
      </c>
      <c r="S1" t="s">
        <v>828</v>
      </c>
      <c r="T1" t="s">
        <v>829</v>
      </c>
      <c r="U1" t="s">
        <v>830</v>
      </c>
      <c r="V1" t="s">
        <v>831</v>
      </c>
      <c r="W1" t="s">
        <v>832</v>
      </c>
      <c r="X1" t="s">
        <v>833</v>
      </c>
    </row>
    <row r="2" spans="1:24" x14ac:dyDescent="0.3">
      <c r="A2">
        <v>4989081</v>
      </c>
      <c r="B2" s="204">
        <v>43894</v>
      </c>
      <c r="C2" t="s">
        <v>834</v>
      </c>
      <c r="D2" t="s">
        <v>835</v>
      </c>
      <c r="E2" t="s">
        <v>836</v>
      </c>
      <c r="F2" t="s">
        <v>837</v>
      </c>
      <c r="G2" t="s">
        <v>810</v>
      </c>
      <c r="H2" t="s">
        <v>810</v>
      </c>
      <c r="I2" t="s">
        <v>810</v>
      </c>
      <c r="K2" t="s">
        <v>838</v>
      </c>
      <c r="L2" t="s">
        <v>839</v>
      </c>
      <c r="M2" s="204">
        <v>43894</v>
      </c>
      <c r="N2" t="s">
        <v>840</v>
      </c>
      <c r="Q2" t="s">
        <v>841</v>
      </c>
      <c r="R2">
        <v>38.479999999999997</v>
      </c>
      <c r="S2">
        <v>38.479999999999997</v>
      </c>
      <c r="T2" t="s">
        <v>842</v>
      </c>
      <c r="U2" t="s">
        <v>843</v>
      </c>
      <c r="V2" t="s">
        <v>844</v>
      </c>
      <c r="X2">
        <v>8123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D4473-DD97-4738-8746-B2C7EC66C120}">
  <sheetPr codeName="Foglio7"/>
  <dimension ref="A1:V17"/>
  <sheetViews>
    <sheetView workbookViewId="0">
      <selection sqref="A1:V17"/>
    </sheetView>
  </sheetViews>
  <sheetFormatPr defaultRowHeight="14.4" x14ac:dyDescent="0.3"/>
  <cols>
    <col min="1" max="1" width="18" customWidth="1"/>
    <col min="2" max="2" width="10.6640625" customWidth="1"/>
    <col min="3" max="3" width="13.6640625" customWidth="1"/>
    <col min="5" max="5" width="12.88671875" customWidth="1"/>
    <col min="6" max="6" width="17.33203125" customWidth="1"/>
    <col min="7" max="7" width="21.6640625" customWidth="1"/>
    <col min="10" max="10" width="13.109375" customWidth="1"/>
    <col min="11" max="11" width="13.88671875" customWidth="1"/>
    <col min="12" max="12" width="14.33203125" customWidth="1"/>
    <col min="13" max="13" width="13.33203125" customWidth="1"/>
    <col min="14" max="14" width="10" customWidth="1"/>
    <col min="15" max="15" width="12.5546875" customWidth="1"/>
    <col min="17" max="17" width="15.109375" customWidth="1"/>
    <col min="18" max="18" width="14.33203125" customWidth="1"/>
    <col min="19" max="19" width="19.109375" customWidth="1"/>
    <col min="20" max="20" width="10.6640625" customWidth="1"/>
    <col min="21" max="21" width="17.88671875" customWidth="1"/>
    <col min="22" max="22" width="12.44140625" customWidth="1"/>
  </cols>
  <sheetData>
    <row r="1" spans="1:22" x14ac:dyDescent="0.3">
      <c r="A1" t="s">
        <v>811</v>
      </c>
      <c r="B1" t="s">
        <v>812</v>
      </c>
      <c r="C1" t="s">
        <v>813</v>
      </c>
      <c r="D1" t="s">
        <v>814</v>
      </c>
      <c r="E1" t="s">
        <v>849</v>
      </c>
      <c r="F1" t="s">
        <v>850</v>
      </c>
      <c r="G1" t="s">
        <v>851</v>
      </c>
      <c r="H1" t="s">
        <v>809</v>
      </c>
      <c r="I1" t="s">
        <v>820</v>
      </c>
      <c r="J1" t="s">
        <v>821</v>
      </c>
      <c r="K1" t="s">
        <v>822</v>
      </c>
      <c r="L1" t="s">
        <v>823</v>
      </c>
      <c r="M1" t="s">
        <v>824</v>
      </c>
      <c r="N1" t="s">
        <v>825</v>
      </c>
      <c r="O1" t="s">
        <v>826</v>
      </c>
      <c r="P1" t="s">
        <v>827</v>
      </c>
      <c r="Q1" t="s">
        <v>828</v>
      </c>
      <c r="R1" t="s">
        <v>829</v>
      </c>
      <c r="S1" t="s">
        <v>830</v>
      </c>
      <c r="T1" t="s">
        <v>831</v>
      </c>
      <c r="U1" t="s">
        <v>832</v>
      </c>
      <c r="V1" t="s">
        <v>833</v>
      </c>
    </row>
    <row r="2" spans="1:22" x14ac:dyDescent="0.3">
      <c r="A2">
        <v>5064967</v>
      </c>
      <c r="B2" s="204">
        <v>43889</v>
      </c>
      <c r="C2" t="s">
        <v>681</v>
      </c>
      <c r="D2" t="s">
        <v>852</v>
      </c>
      <c r="E2">
        <v>0</v>
      </c>
      <c r="F2" t="s">
        <v>847</v>
      </c>
      <c r="G2" t="s">
        <v>847</v>
      </c>
      <c r="H2" t="s">
        <v>571</v>
      </c>
      <c r="I2" t="s">
        <v>853</v>
      </c>
      <c r="J2" t="s">
        <v>854</v>
      </c>
      <c r="K2" s="204">
        <v>43889</v>
      </c>
      <c r="L2" t="s">
        <v>855</v>
      </c>
      <c r="O2" t="s">
        <v>856</v>
      </c>
      <c r="P2">
        <v>168.63</v>
      </c>
      <c r="Q2">
        <v>168.63</v>
      </c>
      <c r="S2" t="s">
        <v>857</v>
      </c>
      <c r="T2" t="s">
        <v>844</v>
      </c>
      <c r="U2" t="s">
        <v>858</v>
      </c>
      <c r="V2">
        <v>2219</v>
      </c>
    </row>
    <row r="3" spans="1:22" x14ac:dyDescent="0.3">
      <c r="A3">
        <v>5064966</v>
      </c>
      <c r="B3" s="204">
        <v>43888</v>
      </c>
      <c r="C3" t="s">
        <v>681</v>
      </c>
      <c r="D3" t="s">
        <v>852</v>
      </c>
      <c r="E3">
        <v>0</v>
      </c>
      <c r="F3" t="s">
        <v>847</v>
      </c>
      <c r="G3" t="s">
        <v>847</v>
      </c>
      <c r="H3" t="s">
        <v>571</v>
      </c>
      <c r="I3" t="s">
        <v>853</v>
      </c>
      <c r="J3" t="s">
        <v>854</v>
      </c>
      <c r="K3" s="204">
        <v>43888</v>
      </c>
      <c r="L3" t="s">
        <v>855</v>
      </c>
      <c r="O3" t="s">
        <v>856</v>
      </c>
      <c r="P3">
        <v>168.63</v>
      </c>
      <c r="Q3">
        <v>168.63</v>
      </c>
      <c r="S3" t="s">
        <v>857</v>
      </c>
      <c r="T3" t="s">
        <v>844</v>
      </c>
      <c r="U3" t="s">
        <v>858</v>
      </c>
      <c r="V3">
        <v>2219</v>
      </c>
    </row>
    <row r="4" spans="1:22" x14ac:dyDescent="0.3">
      <c r="A4">
        <v>5064965</v>
      </c>
      <c r="B4" s="204">
        <v>43887</v>
      </c>
      <c r="C4" t="s">
        <v>681</v>
      </c>
      <c r="D4" t="s">
        <v>852</v>
      </c>
      <c r="E4">
        <v>0</v>
      </c>
      <c r="F4" t="s">
        <v>847</v>
      </c>
      <c r="G4" t="s">
        <v>847</v>
      </c>
      <c r="H4" t="s">
        <v>571</v>
      </c>
      <c r="I4" t="s">
        <v>853</v>
      </c>
      <c r="J4" t="s">
        <v>854</v>
      </c>
      <c r="K4" s="204">
        <v>43887</v>
      </c>
      <c r="L4" t="s">
        <v>855</v>
      </c>
      <c r="O4" t="s">
        <v>856</v>
      </c>
      <c r="P4">
        <v>168.63</v>
      </c>
      <c r="Q4">
        <v>168.63</v>
      </c>
      <c r="S4" t="s">
        <v>857</v>
      </c>
      <c r="T4" t="s">
        <v>844</v>
      </c>
      <c r="U4" t="s">
        <v>858</v>
      </c>
      <c r="V4">
        <v>2219</v>
      </c>
    </row>
    <row r="5" spans="1:22" x14ac:dyDescent="0.3">
      <c r="A5">
        <v>5064964</v>
      </c>
      <c r="B5" s="204">
        <v>43886</v>
      </c>
      <c r="C5" t="s">
        <v>681</v>
      </c>
      <c r="D5" t="s">
        <v>852</v>
      </c>
      <c r="E5">
        <v>0</v>
      </c>
      <c r="F5" t="s">
        <v>847</v>
      </c>
      <c r="G5" t="s">
        <v>847</v>
      </c>
      <c r="H5" t="s">
        <v>571</v>
      </c>
      <c r="I5" t="s">
        <v>853</v>
      </c>
      <c r="J5" t="s">
        <v>854</v>
      </c>
      <c r="K5" s="204">
        <v>43886</v>
      </c>
      <c r="L5" t="s">
        <v>855</v>
      </c>
      <c r="O5" t="s">
        <v>856</v>
      </c>
      <c r="P5">
        <v>168.63</v>
      </c>
      <c r="Q5">
        <v>168.63</v>
      </c>
      <c r="S5" t="s">
        <v>857</v>
      </c>
      <c r="T5" t="s">
        <v>844</v>
      </c>
      <c r="U5" t="s">
        <v>858</v>
      </c>
      <c r="V5">
        <v>2219</v>
      </c>
    </row>
    <row r="6" spans="1:22" x14ac:dyDescent="0.3">
      <c r="A6">
        <v>5048327</v>
      </c>
      <c r="B6" s="204">
        <v>43915</v>
      </c>
      <c r="C6" t="s">
        <v>681</v>
      </c>
      <c r="D6" t="s">
        <v>852</v>
      </c>
      <c r="E6">
        <v>0</v>
      </c>
      <c r="F6" t="s">
        <v>847</v>
      </c>
      <c r="G6" t="s">
        <v>847</v>
      </c>
      <c r="H6" t="s">
        <v>571</v>
      </c>
      <c r="I6" t="s">
        <v>853</v>
      </c>
      <c r="J6" t="s">
        <v>854</v>
      </c>
      <c r="K6" s="204">
        <v>43915</v>
      </c>
      <c r="L6" t="s">
        <v>859</v>
      </c>
      <c r="O6" t="s">
        <v>856</v>
      </c>
      <c r="P6">
        <v>168.63</v>
      </c>
      <c r="Q6">
        <v>168.63</v>
      </c>
      <c r="S6" t="s">
        <v>857</v>
      </c>
      <c r="T6" t="s">
        <v>844</v>
      </c>
      <c r="U6" t="s">
        <v>858</v>
      </c>
      <c r="V6">
        <v>2219</v>
      </c>
    </row>
    <row r="7" spans="1:22" x14ac:dyDescent="0.3">
      <c r="A7">
        <v>5048326</v>
      </c>
      <c r="B7" s="204">
        <v>43914</v>
      </c>
      <c r="C7" t="s">
        <v>681</v>
      </c>
      <c r="D7" t="s">
        <v>852</v>
      </c>
      <c r="E7">
        <v>0</v>
      </c>
      <c r="F7" t="s">
        <v>847</v>
      </c>
      <c r="G7" t="s">
        <v>847</v>
      </c>
      <c r="H7" t="s">
        <v>571</v>
      </c>
      <c r="I7" t="s">
        <v>853</v>
      </c>
      <c r="J7" t="s">
        <v>854</v>
      </c>
      <c r="K7" s="204">
        <v>43914</v>
      </c>
      <c r="L7" t="s">
        <v>859</v>
      </c>
      <c r="O7" t="s">
        <v>856</v>
      </c>
      <c r="P7">
        <v>168.63</v>
      </c>
      <c r="Q7">
        <v>168.63</v>
      </c>
      <c r="S7" t="s">
        <v>857</v>
      </c>
      <c r="T7" t="s">
        <v>844</v>
      </c>
      <c r="U7" t="s">
        <v>858</v>
      </c>
      <c r="V7">
        <v>2219</v>
      </c>
    </row>
    <row r="8" spans="1:22" x14ac:dyDescent="0.3">
      <c r="A8">
        <v>5048325</v>
      </c>
      <c r="B8" s="204">
        <v>43913</v>
      </c>
      <c r="C8" t="s">
        <v>681</v>
      </c>
      <c r="D8" t="s">
        <v>852</v>
      </c>
      <c r="E8">
        <v>0</v>
      </c>
      <c r="F8" t="s">
        <v>847</v>
      </c>
      <c r="G8" t="s">
        <v>847</v>
      </c>
      <c r="H8" t="s">
        <v>571</v>
      </c>
      <c r="I8" t="s">
        <v>853</v>
      </c>
      <c r="J8" t="s">
        <v>854</v>
      </c>
      <c r="K8" s="204">
        <v>43913</v>
      </c>
      <c r="L8" t="s">
        <v>859</v>
      </c>
      <c r="O8" t="s">
        <v>856</v>
      </c>
      <c r="P8">
        <v>168.63</v>
      </c>
      <c r="Q8">
        <v>168.63</v>
      </c>
      <c r="S8" t="s">
        <v>857</v>
      </c>
      <c r="T8" t="s">
        <v>844</v>
      </c>
      <c r="U8" t="s">
        <v>858</v>
      </c>
      <c r="V8">
        <v>2219</v>
      </c>
    </row>
    <row r="9" spans="1:22" x14ac:dyDescent="0.3">
      <c r="A9">
        <v>5048329</v>
      </c>
      <c r="B9" s="204">
        <v>43917</v>
      </c>
      <c r="C9" t="s">
        <v>681</v>
      </c>
      <c r="D9" t="s">
        <v>852</v>
      </c>
      <c r="E9">
        <v>0</v>
      </c>
      <c r="F9" t="s">
        <v>847</v>
      </c>
      <c r="G9" t="s">
        <v>847</v>
      </c>
      <c r="H9" t="s">
        <v>571</v>
      </c>
      <c r="I9" t="s">
        <v>853</v>
      </c>
      <c r="J9" t="s">
        <v>854</v>
      </c>
      <c r="K9" s="204">
        <v>43917</v>
      </c>
      <c r="L9" t="s">
        <v>859</v>
      </c>
      <c r="O9" t="s">
        <v>856</v>
      </c>
      <c r="P9">
        <v>168.63</v>
      </c>
      <c r="Q9">
        <v>168.63</v>
      </c>
      <c r="S9" t="s">
        <v>857</v>
      </c>
      <c r="T9" t="s">
        <v>844</v>
      </c>
      <c r="U9" t="s">
        <v>858</v>
      </c>
      <c r="V9">
        <v>2219</v>
      </c>
    </row>
    <row r="10" spans="1:22" x14ac:dyDescent="0.3">
      <c r="A10">
        <v>5048328</v>
      </c>
      <c r="B10" s="204">
        <v>43916</v>
      </c>
      <c r="C10" t="s">
        <v>681</v>
      </c>
      <c r="D10" t="s">
        <v>852</v>
      </c>
      <c r="E10">
        <v>0</v>
      </c>
      <c r="F10" t="s">
        <v>847</v>
      </c>
      <c r="G10" t="s">
        <v>847</v>
      </c>
      <c r="H10" t="s">
        <v>571</v>
      </c>
      <c r="I10" t="s">
        <v>853</v>
      </c>
      <c r="J10" t="s">
        <v>854</v>
      </c>
      <c r="K10" s="204">
        <v>43916</v>
      </c>
      <c r="L10" t="s">
        <v>859</v>
      </c>
      <c r="O10" t="s">
        <v>856</v>
      </c>
      <c r="P10">
        <v>168.63</v>
      </c>
      <c r="Q10">
        <v>168.63</v>
      </c>
      <c r="S10" t="s">
        <v>857</v>
      </c>
      <c r="T10" t="s">
        <v>844</v>
      </c>
      <c r="U10" t="s">
        <v>858</v>
      </c>
      <c r="V10">
        <v>2219</v>
      </c>
    </row>
    <row r="11" spans="1:22" x14ac:dyDescent="0.3">
      <c r="A11">
        <v>5002875</v>
      </c>
      <c r="B11" s="204">
        <v>43882</v>
      </c>
      <c r="C11" t="s">
        <v>681</v>
      </c>
      <c r="D11" t="s">
        <v>852</v>
      </c>
      <c r="E11">
        <v>0</v>
      </c>
      <c r="F11" t="s">
        <v>847</v>
      </c>
      <c r="G11" t="s">
        <v>847</v>
      </c>
      <c r="H11" t="s">
        <v>571</v>
      </c>
      <c r="I11" t="s">
        <v>853</v>
      </c>
      <c r="J11" t="s">
        <v>854</v>
      </c>
      <c r="K11" s="204">
        <v>43882</v>
      </c>
      <c r="L11" t="s">
        <v>859</v>
      </c>
      <c r="O11" t="s">
        <v>856</v>
      </c>
      <c r="P11">
        <v>168.63</v>
      </c>
      <c r="Q11">
        <v>168.63</v>
      </c>
      <c r="S11" t="s">
        <v>857</v>
      </c>
      <c r="T11" t="s">
        <v>844</v>
      </c>
      <c r="U11" t="s">
        <v>858</v>
      </c>
      <c r="V11">
        <v>2219</v>
      </c>
    </row>
    <row r="12" spans="1:22" x14ac:dyDescent="0.3">
      <c r="A12">
        <v>5002874</v>
      </c>
      <c r="B12" s="204">
        <v>43881</v>
      </c>
      <c r="C12" t="s">
        <v>681</v>
      </c>
      <c r="D12" t="s">
        <v>852</v>
      </c>
      <c r="E12">
        <v>0</v>
      </c>
      <c r="F12" t="s">
        <v>847</v>
      </c>
      <c r="G12" t="s">
        <v>847</v>
      </c>
      <c r="H12" t="s">
        <v>571</v>
      </c>
      <c r="I12" t="s">
        <v>853</v>
      </c>
      <c r="J12" t="s">
        <v>854</v>
      </c>
      <c r="K12" s="204">
        <v>43881</v>
      </c>
      <c r="L12" t="s">
        <v>859</v>
      </c>
      <c r="O12" t="s">
        <v>856</v>
      </c>
      <c r="P12">
        <v>168.63</v>
      </c>
      <c r="Q12">
        <v>168.63</v>
      </c>
      <c r="S12" t="s">
        <v>857</v>
      </c>
      <c r="T12" t="s">
        <v>844</v>
      </c>
      <c r="U12" t="s">
        <v>858</v>
      </c>
      <c r="V12">
        <v>2219</v>
      </c>
    </row>
    <row r="13" spans="1:22" x14ac:dyDescent="0.3">
      <c r="A13">
        <v>5002873</v>
      </c>
      <c r="B13" s="204">
        <v>43880</v>
      </c>
      <c r="C13" t="s">
        <v>681</v>
      </c>
      <c r="D13" t="s">
        <v>852</v>
      </c>
      <c r="E13">
        <v>0</v>
      </c>
      <c r="F13" t="s">
        <v>847</v>
      </c>
      <c r="G13" t="s">
        <v>847</v>
      </c>
      <c r="H13" t="s">
        <v>571</v>
      </c>
      <c r="I13" t="s">
        <v>853</v>
      </c>
      <c r="J13" t="s">
        <v>854</v>
      </c>
      <c r="K13" s="204">
        <v>43880</v>
      </c>
      <c r="L13" t="s">
        <v>859</v>
      </c>
      <c r="O13" t="s">
        <v>856</v>
      </c>
      <c r="P13">
        <v>168.63</v>
      </c>
      <c r="Q13">
        <v>168.63</v>
      </c>
      <c r="S13" t="s">
        <v>857</v>
      </c>
      <c r="T13" t="s">
        <v>844</v>
      </c>
      <c r="U13" t="s">
        <v>858</v>
      </c>
      <c r="V13">
        <v>2219</v>
      </c>
    </row>
    <row r="14" spans="1:22" x14ac:dyDescent="0.3">
      <c r="A14">
        <v>5002872</v>
      </c>
      <c r="B14" s="204">
        <v>43879</v>
      </c>
      <c r="C14" t="s">
        <v>681</v>
      </c>
      <c r="D14" t="s">
        <v>852</v>
      </c>
      <c r="E14">
        <v>0</v>
      </c>
      <c r="F14" t="s">
        <v>847</v>
      </c>
      <c r="G14" t="s">
        <v>847</v>
      </c>
      <c r="H14" t="s">
        <v>571</v>
      </c>
      <c r="I14" t="s">
        <v>853</v>
      </c>
      <c r="J14" t="s">
        <v>854</v>
      </c>
      <c r="K14" s="204">
        <v>43879</v>
      </c>
      <c r="L14" t="s">
        <v>859</v>
      </c>
      <c r="O14" t="s">
        <v>856</v>
      </c>
      <c r="P14">
        <v>168.63</v>
      </c>
      <c r="Q14">
        <v>168.63</v>
      </c>
      <c r="S14" t="s">
        <v>857</v>
      </c>
      <c r="T14" t="s">
        <v>844</v>
      </c>
      <c r="U14" t="s">
        <v>858</v>
      </c>
      <c r="V14">
        <v>2219</v>
      </c>
    </row>
    <row r="15" spans="1:22" x14ac:dyDescent="0.3">
      <c r="A15">
        <v>5007436</v>
      </c>
      <c r="B15" s="204">
        <v>43895</v>
      </c>
      <c r="C15" t="s">
        <v>681</v>
      </c>
      <c r="D15" t="s">
        <v>852</v>
      </c>
      <c r="E15">
        <v>0</v>
      </c>
      <c r="F15" t="s">
        <v>847</v>
      </c>
      <c r="G15" t="s">
        <v>847</v>
      </c>
      <c r="H15" t="s">
        <v>571</v>
      </c>
      <c r="I15" t="s">
        <v>860</v>
      </c>
      <c r="J15" t="s">
        <v>854</v>
      </c>
      <c r="K15" s="204">
        <v>43895</v>
      </c>
      <c r="L15" t="s">
        <v>861</v>
      </c>
      <c r="O15" t="s">
        <v>841</v>
      </c>
      <c r="P15">
        <v>37.25</v>
      </c>
      <c r="Q15">
        <v>37.25</v>
      </c>
      <c r="S15" t="s">
        <v>857</v>
      </c>
      <c r="T15" t="s">
        <v>844</v>
      </c>
      <c r="U15" t="s">
        <v>858</v>
      </c>
      <c r="V15">
        <v>2219</v>
      </c>
    </row>
    <row r="16" spans="1:22" x14ac:dyDescent="0.3">
      <c r="A16">
        <v>5007434</v>
      </c>
      <c r="B16" s="204">
        <v>43894</v>
      </c>
      <c r="C16" t="s">
        <v>681</v>
      </c>
      <c r="D16" t="s">
        <v>852</v>
      </c>
      <c r="E16">
        <v>0</v>
      </c>
      <c r="F16" t="s">
        <v>847</v>
      </c>
      <c r="G16" t="s">
        <v>847</v>
      </c>
      <c r="H16" t="s">
        <v>571</v>
      </c>
      <c r="I16" t="s">
        <v>860</v>
      </c>
      <c r="J16" t="s">
        <v>854</v>
      </c>
      <c r="K16" s="204">
        <v>43894</v>
      </c>
      <c r="L16" t="s">
        <v>861</v>
      </c>
      <c r="O16" t="s">
        <v>862</v>
      </c>
      <c r="P16">
        <v>74.69</v>
      </c>
      <c r="Q16">
        <v>74.69</v>
      </c>
      <c r="S16" t="s">
        <v>857</v>
      </c>
      <c r="T16" t="s">
        <v>844</v>
      </c>
      <c r="U16" t="s">
        <v>858</v>
      </c>
      <c r="V16">
        <v>2219</v>
      </c>
    </row>
    <row r="17" spans="1:22" x14ac:dyDescent="0.3">
      <c r="A17">
        <v>5002871</v>
      </c>
      <c r="B17" s="204">
        <v>43878</v>
      </c>
      <c r="C17" t="s">
        <v>681</v>
      </c>
      <c r="D17" t="s">
        <v>852</v>
      </c>
      <c r="E17">
        <v>0</v>
      </c>
      <c r="F17" t="s">
        <v>847</v>
      </c>
      <c r="G17" t="s">
        <v>847</v>
      </c>
      <c r="H17" t="s">
        <v>571</v>
      </c>
      <c r="I17" t="s">
        <v>853</v>
      </c>
      <c r="J17" t="s">
        <v>854</v>
      </c>
      <c r="K17" s="204">
        <v>43878</v>
      </c>
      <c r="L17" t="s">
        <v>859</v>
      </c>
      <c r="O17" t="s">
        <v>856</v>
      </c>
      <c r="P17">
        <v>168.63</v>
      </c>
      <c r="Q17">
        <v>168.63</v>
      </c>
      <c r="S17" t="s">
        <v>857</v>
      </c>
      <c r="T17" t="s">
        <v>844</v>
      </c>
      <c r="U17" t="s">
        <v>858</v>
      </c>
      <c r="V17">
        <v>2219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DE59E-D47F-412A-9B49-92122C600F48}">
  <sheetPr codeName="Foglio8"/>
  <dimension ref="A1:V14"/>
  <sheetViews>
    <sheetView workbookViewId="0">
      <selection sqref="A1:V14"/>
    </sheetView>
  </sheetViews>
  <sheetFormatPr defaultRowHeight="14.4" x14ac:dyDescent="0.3"/>
  <cols>
    <col min="1" max="1" width="18" customWidth="1"/>
    <col min="2" max="2" width="10.6640625" customWidth="1"/>
    <col min="3" max="3" width="13.6640625" customWidth="1"/>
    <col min="5" max="5" width="12.88671875" customWidth="1"/>
    <col min="6" max="6" width="17.33203125" customWidth="1"/>
    <col min="7" max="7" width="21.6640625" customWidth="1"/>
    <col min="10" max="10" width="13.109375" customWidth="1"/>
    <col min="11" max="11" width="13.88671875" customWidth="1"/>
    <col min="12" max="12" width="14.33203125" customWidth="1"/>
    <col min="13" max="13" width="13.33203125" customWidth="1"/>
    <col min="14" max="14" width="10" customWidth="1"/>
    <col min="15" max="15" width="12.5546875" customWidth="1"/>
    <col min="17" max="17" width="15.109375" customWidth="1"/>
    <col min="18" max="18" width="14.33203125" customWidth="1"/>
    <col min="19" max="19" width="19.109375" customWidth="1"/>
    <col min="20" max="20" width="10.6640625" customWidth="1"/>
    <col min="21" max="21" width="17.88671875" customWidth="1"/>
    <col min="22" max="22" width="12.44140625" customWidth="1"/>
  </cols>
  <sheetData>
    <row r="1" spans="1:22" x14ac:dyDescent="0.3">
      <c r="A1" t="s">
        <v>811</v>
      </c>
      <c r="B1" t="s">
        <v>812</v>
      </c>
      <c r="C1" t="s">
        <v>813</v>
      </c>
      <c r="D1" t="s">
        <v>814</v>
      </c>
      <c r="E1" t="s">
        <v>849</v>
      </c>
      <c r="F1" t="s">
        <v>850</v>
      </c>
      <c r="G1" t="s">
        <v>851</v>
      </c>
      <c r="H1" t="s">
        <v>809</v>
      </c>
      <c r="I1" t="s">
        <v>820</v>
      </c>
      <c r="J1" t="s">
        <v>821</v>
      </c>
      <c r="K1" t="s">
        <v>822</v>
      </c>
      <c r="L1" t="s">
        <v>823</v>
      </c>
      <c r="M1" t="s">
        <v>824</v>
      </c>
      <c r="N1" t="s">
        <v>825</v>
      </c>
      <c r="O1" t="s">
        <v>826</v>
      </c>
      <c r="P1" t="s">
        <v>827</v>
      </c>
      <c r="Q1" t="s">
        <v>828</v>
      </c>
      <c r="R1" t="s">
        <v>829</v>
      </c>
      <c r="S1" t="s">
        <v>830</v>
      </c>
      <c r="T1" t="s">
        <v>831</v>
      </c>
      <c r="U1" t="s">
        <v>832</v>
      </c>
      <c r="V1" t="s">
        <v>833</v>
      </c>
    </row>
    <row r="2" spans="1:22" x14ac:dyDescent="0.3">
      <c r="A2">
        <v>4972814</v>
      </c>
      <c r="B2" s="204">
        <v>43889</v>
      </c>
      <c r="C2" t="s">
        <v>848</v>
      </c>
      <c r="D2" t="s">
        <v>852</v>
      </c>
      <c r="E2">
        <v>0</v>
      </c>
      <c r="F2" t="s">
        <v>848</v>
      </c>
      <c r="G2" t="s">
        <v>848</v>
      </c>
      <c r="H2" t="s">
        <v>571</v>
      </c>
      <c r="I2" t="s">
        <v>863</v>
      </c>
      <c r="J2" t="s">
        <v>864</v>
      </c>
      <c r="K2" s="204">
        <v>43889</v>
      </c>
      <c r="M2" t="s">
        <v>865</v>
      </c>
      <c r="N2">
        <v>2001171</v>
      </c>
      <c r="O2">
        <v>25</v>
      </c>
      <c r="P2">
        <v>25</v>
      </c>
      <c r="Q2">
        <v>25</v>
      </c>
      <c r="R2" t="s">
        <v>866</v>
      </c>
      <c r="S2" t="s">
        <v>857</v>
      </c>
      <c r="T2" t="s">
        <v>867</v>
      </c>
      <c r="U2" t="s">
        <v>858</v>
      </c>
      <c r="V2">
        <v>2154</v>
      </c>
    </row>
    <row r="3" spans="1:22" x14ac:dyDescent="0.3">
      <c r="A3">
        <v>4972813</v>
      </c>
      <c r="B3" s="204">
        <v>43889</v>
      </c>
      <c r="C3" t="s">
        <v>848</v>
      </c>
      <c r="D3" t="s">
        <v>852</v>
      </c>
      <c r="E3">
        <v>0</v>
      </c>
      <c r="F3" t="s">
        <v>848</v>
      </c>
      <c r="G3" t="s">
        <v>848</v>
      </c>
      <c r="H3" t="s">
        <v>571</v>
      </c>
      <c r="I3" t="s">
        <v>863</v>
      </c>
      <c r="J3" t="s">
        <v>864</v>
      </c>
      <c r="K3" s="204">
        <v>43889</v>
      </c>
      <c r="M3" t="s">
        <v>865</v>
      </c>
      <c r="N3">
        <v>2001169</v>
      </c>
      <c r="O3" t="s">
        <v>868</v>
      </c>
      <c r="P3">
        <v>160.32</v>
      </c>
      <c r="Q3">
        <v>160.32</v>
      </c>
      <c r="R3" t="s">
        <v>866</v>
      </c>
      <c r="S3" t="s">
        <v>857</v>
      </c>
      <c r="T3" t="s">
        <v>867</v>
      </c>
      <c r="U3" t="s">
        <v>858</v>
      </c>
      <c r="V3">
        <v>2154</v>
      </c>
    </row>
    <row r="4" spans="1:22" x14ac:dyDescent="0.3">
      <c r="A4">
        <v>4999679</v>
      </c>
      <c r="B4" s="204">
        <v>43908</v>
      </c>
      <c r="C4" t="s">
        <v>848</v>
      </c>
      <c r="D4" t="s">
        <v>852</v>
      </c>
      <c r="E4">
        <v>0</v>
      </c>
      <c r="F4" t="s">
        <v>848</v>
      </c>
      <c r="G4" t="s">
        <v>848</v>
      </c>
      <c r="H4" t="s">
        <v>571</v>
      </c>
      <c r="I4" t="s">
        <v>863</v>
      </c>
      <c r="J4" t="s">
        <v>864</v>
      </c>
      <c r="K4" s="204">
        <v>43908</v>
      </c>
      <c r="M4" t="s">
        <v>865</v>
      </c>
      <c r="N4">
        <v>2001367</v>
      </c>
      <c r="O4">
        <v>39</v>
      </c>
      <c r="P4">
        <v>39</v>
      </c>
      <c r="Q4">
        <v>39</v>
      </c>
      <c r="R4" t="s">
        <v>866</v>
      </c>
      <c r="S4" t="s">
        <v>857</v>
      </c>
      <c r="T4" t="s">
        <v>867</v>
      </c>
      <c r="U4" t="s">
        <v>858</v>
      </c>
      <c r="V4">
        <v>2154</v>
      </c>
    </row>
    <row r="5" spans="1:22" x14ac:dyDescent="0.3">
      <c r="A5">
        <v>5048334</v>
      </c>
      <c r="B5" s="204">
        <v>43924</v>
      </c>
      <c r="C5" t="s">
        <v>848</v>
      </c>
      <c r="D5" t="s">
        <v>852</v>
      </c>
      <c r="E5">
        <v>0</v>
      </c>
      <c r="F5" t="s">
        <v>848</v>
      </c>
      <c r="G5" t="s">
        <v>848</v>
      </c>
      <c r="H5" t="s">
        <v>571</v>
      </c>
      <c r="I5" t="s">
        <v>853</v>
      </c>
      <c r="J5" t="s">
        <v>854</v>
      </c>
      <c r="K5" s="204">
        <v>43924</v>
      </c>
      <c r="L5" t="s">
        <v>859</v>
      </c>
      <c r="O5" t="s">
        <v>856</v>
      </c>
      <c r="P5">
        <v>168.63</v>
      </c>
      <c r="Q5">
        <v>168.63</v>
      </c>
      <c r="S5" t="s">
        <v>857</v>
      </c>
      <c r="T5" t="s">
        <v>844</v>
      </c>
      <c r="U5" t="s">
        <v>858</v>
      </c>
      <c r="V5">
        <v>2154</v>
      </c>
    </row>
    <row r="6" spans="1:22" x14ac:dyDescent="0.3">
      <c r="A6">
        <v>5048333</v>
      </c>
      <c r="B6" s="204">
        <v>43923</v>
      </c>
      <c r="C6" t="s">
        <v>848</v>
      </c>
      <c r="D6" t="s">
        <v>852</v>
      </c>
      <c r="E6">
        <v>0</v>
      </c>
      <c r="F6" t="s">
        <v>848</v>
      </c>
      <c r="G6" t="s">
        <v>848</v>
      </c>
      <c r="H6" t="s">
        <v>571</v>
      </c>
      <c r="I6" t="s">
        <v>853</v>
      </c>
      <c r="J6" t="s">
        <v>854</v>
      </c>
      <c r="K6" s="204">
        <v>43923</v>
      </c>
      <c r="L6" t="s">
        <v>859</v>
      </c>
      <c r="O6" t="s">
        <v>856</v>
      </c>
      <c r="P6">
        <v>168.63</v>
      </c>
      <c r="Q6">
        <v>168.63</v>
      </c>
      <c r="S6" t="s">
        <v>857</v>
      </c>
      <c r="T6" t="s">
        <v>844</v>
      </c>
      <c r="U6" t="s">
        <v>858</v>
      </c>
      <c r="V6">
        <v>2154</v>
      </c>
    </row>
    <row r="7" spans="1:22" x14ac:dyDescent="0.3">
      <c r="A7">
        <v>5048332</v>
      </c>
      <c r="B7" s="204">
        <v>43922</v>
      </c>
      <c r="C7" t="s">
        <v>848</v>
      </c>
      <c r="D7" t="s">
        <v>852</v>
      </c>
      <c r="E7">
        <v>0</v>
      </c>
      <c r="F7" t="s">
        <v>848</v>
      </c>
      <c r="G7" t="s">
        <v>848</v>
      </c>
      <c r="H7" t="s">
        <v>571</v>
      </c>
      <c r="I7" t="s">
        <v>853</v>
      </c>
      <c r="J7" t="s">
        <v>854</v>
      </c>
      <c r="K7" s="204">
        <v>43922</v>
      </c>
      <c r="L7" t="s">
        <v>859</v>
      </c>
      <c r="O7" t="s">
        <v>856</v>
      </c>
      <c r="P7">
        <v>168.63</v>
      </c>
      <c r="Q7">
        <v>168.63</v>
      </c>
      <c r="S7" t="s">
        <v>857</v>
      </c>
      <c r="T7" t="s">
        <v>844</v>
      </c>
      <c r="U7" t="s">
        <v>858</v>
      </c>
      <c r="V7">
        <v>2154</v>
      </c>
    </row>
    <row r="8" spans="1:22" x14ac:dyDescent="0.3">
      <c r="A8">
        <v>5048331</v>
      </c>
      <c r="B8" s="204">
        <v>43921</v>
      </c>
      <c r="C8" t="s">
        <v>848</v>
      </c>
      <c r="D8" t="s">
        <v>852</v>
      </c>
      <c r="E8">
        <v>0</v>
      </c>
      <c r="F8" t="s">
        <v>848</v>
      </c>
      <c r="G8" t="s">
        <v>848</v>
      </c>
      <c r="H8" t="s">
        <v>571</v>
      </c>
      <c r="I8" t="s">
        <v>853</v>
      </c>
      <c r="J8" t="s">
        <v>854</v>
      </c>
      <c r="K8" s="204">
        <v>43921</v>
      </c>
      <c r="L8" t="s">
        <v>859</v>
      </c>
      <c r="O8" t="s">
        <v>856</v>
      </c>
      <c r="P8">
        <v>168.63</v>
      </c>
      <c r="Q8">
        <v>168.63</v>
      </c>
      <c r="S8" t="s">
        <v>857</v>
      </c>
      <c r="T8" t="s">
        <v>844</v>
      </c>
      <c r="U8" t="s">
        <v>858</v>
      </c>
      <c r="V8">
        <v>2154</v>
      </c>
    </row>
    <row r="9" spans="1:22" x14ac:dyDescent="0.3">
      <c r="A9">
        <v>5048330</v>
      </c>
      <c r="B9" s="204">
        <v>43920</v>
      </c>
      <c r="C9" t="s">
        <v>848</v>
      </c>
      <c r="D9" t="s">
        <v>852</v>
      </c>
      <c r="E9">
        <v>0</v>
      </c>
      <c r="F9" t="s">
        <v>848</v>
      </c>
      <c r="G9" t="s">
        <v>848</v>
      </c>
      <c r="H9" t="s">
        <v>571</v>
      </c>
      <c r="I9" t="s">
        <v>853</v>
      </c>
      <c r="J9" t="s">
        <v>854</v>
      </c>
      <c r="K9" s="204">
        <v>43920</v>
      </c>
      <c r="L9" t="s">
        <v>859</v>
      </c>
      <c r="O9" t="s">
        <v>856</v>
      </c>
      <c r="P9">
        <v>168.63</v>
      </c>
      <c r="Q9">
        <v>168.63</v>
      </c>
      <c r="S9" t="s">
        <v>857</v>
      </c>
      <c r="T9" t="s">
        <v>844</v>
      </c>
      <c r="U9" t="s">
        <v>858</v>
      </c>
      <c r="V9">
        <v>2154</v>
      </c>
    </row>
    <row r="10" spans="1:22" x14ac:dyDescent="0.3">
      <c r="A10">
        <v>5002890</v>
      </c>
      <c r="B10" s="204">
        <v>43889</v>
      </c>
      <c r="C10" t="s">
        <v>848</v>
      </c>
      <c r="D10" t="s">
        <v>852</v>
      </c>
      <c r="E10">
        <v>0</v>
      </c>
      <c r="F10" t="s">
        <v>848</v>
      </c>
      <c r="G10" t="s">
        <v>848</v>
      </c>
      <c r="H10" t="s">
        <v>571</v>
      </c>
      <c r="I10" t="s">
        <v>853</v>
      </c>
      <c r="J10" t="s">
        <v>854</v>
      </c>
      <c r="K10" s="204">
        <v>43889</v>
      </c>
      <c r="L10" t="s">
        <v>859</v>
      </c>
      <c r="O10" t="s">
        <v>856</v>
      </c>
      <c r="P10">
        <v>168.63</v>
      </c>
      <c r="Q10">
        <v>168.63</v>
      </c>
      <c r="S10" t="s">
        <v>857</v>
      </c>
      <c r="T10" t="s">
        <v>844</v>
      </c>
      <c r="U10" t="s">
        <v>858</v>
      </c>
      <c r="V10">
        <v>2154</v>
      </c>
    </row>
    <row r="11" spans="1:22" x14ac:dyDescent="0.3">
      <c r="A11">
        <v>5002889</v>
      </c>
      <c r="B11" s="204">
        <v>43888</v>
      </c>
      <c r="C11" t="s">
        <v>848</v>
      </c>
      <c r="D11" t="s">
        <v>852</v>
      </c>
      <c r="E11">
        <v>0</v>
      </c>
      <c r="F11" t="s">
        <v>848</v>
      </c>
      <c r="G11" t="s">
        <v>848</v>
      </c>
      <c r="H11" t="s">
        <v>571</v>
      </c>
      <c r="I11" t="s">
        <v>853</v>
      </c>
      <c r="J11" t="s">
        <v>854</v>
      </c>
      <c r="K11" s="204">
        <v>43888</v>
      </c>
      <c r="L11" t="s">
        <v>859</v>
      </c>
      <c r="O11" t="s">
        <v>856</v>
      </c>
      <c r="P11">
        <v>168.63</v>
      </c>
      <c r="Q11">
        <v>168.63</v>
      </c>
      <c r="S11" t="s">
        <v>857</v>
      </c>
      <c r="T11" t="s">
        <v>844</v>
      </c>
      <c r="U11" t="s">
        <v>858</v>
      </c>
      <c r="V11">
        <v>2154</v>
      </c>
    </row>
    <row r="12" spans="1:22" x14ac:dyDescent="0.3">
      <c r="A12">
        <v>5002888</v>
      </c>
      <c r="B12" s="204">
        <v>43887</v>
      </c>
      <c r="C12" t="s">
        <v>848</v>
      </c>
      <c r="D12" t="s">
        <v>852</v>
      </c>
      <c r="E12">
        <v>0</v>
      </c>
      <c r="F12" t="s">
        <v>848</v>
      </c>
      <c r="G12" t="s">
        <v>848</v>
      </c>
      <c r="H12" t="s">
        <v>571</v>
      </c>
      <c r="I12" t="s">
        <v>853</v>
      </c>
      <c r="J12" t="s">
        <v>854</v>
      </c>
      <c r="K12" s="204">
        <v>43887</v>
      </c>
      <c r="L12" t="s">
        <v>859</v>
      </c>
      <c r="O12" t="s">
        <v>856</v>
      </c>
      <c r="P12">
        <v>168.63</v>
      </c>
      <c r="Q12">
        <v>168.63</v>
      </c>
      <c r="S12" t="s">
        <v>857</v>
      </c>
      <c r="T12" t="s">
        <v>844</v>
      </c>
      <c r="U12" t="s">
        <v>858</v>
      </c>
      <c r="V12">
        <v>2154</v>
      </c>
    </row>
    <row r="13" spans="1:22" x14ac:dyDescent="0.3">
      <c r="A13">
        <v>5002887</v>
      </c>
      <c r="B13" s="204">
        <v>43886</v>
      </c>
      <c r="C13" t="s">
        <v>848</v>
      </c>
      <c r="D13" t="s">
        <v>852</v>
      </c>
      <c r="E13">
        <v>0</v>
      </c>
      <c r="F13" t="s">
        <v>848</v>
      </c>
      <c r="G13" t="s">
        <v>848</v>
      </c>
      <c r="H13" t="s">
        <v>571</v>
      </c>
      <c r="I13" t="s">
        <v>853</v>
      </c>
      <c r="J13" t="s">
        <v>854</v>
      </c>
      <c r="K13" s="204">
        <v>43886</v>
      </c>
      <c r="L13" t="s">
        <v>859</v>
      </c>
      <c r="O13" t="s">
        <v>856</v>
      </c>
      <c r="P13">
        <v>168.63</v>
      </c>
      <c r="Q13">
        <v>168.63</v>
      </c>
      <c r="S13" t="s">
        <v>857</v>
      </c>
      <c r="T13" t="s">
        <v>844</v>
      </c>
      <c r="U13" t="s">
        <v>858</v>
      </c>
      <c r="V13">
        <v>2154</v>
      </c>
    </row>
    <row r="14" spans="1:22" x14ac:dyDescent="0.3">
      <c r="A14">
        <v>5002886</v>
      </c>
      <c r="B14" s="204">
        <v>43885</v>
      </c>
      <c r="C14" t="s">
        <v>848</v>
      </c>
      <c r="D14" t="s">
        <v>852</v>
      </c>
      <c r="E14">
        <v>0</v>
      </c>
      <c r="F14" t="s">
        <v>848</v>
      </c>
      <c r="G14" t="s">
        <v>848</v>
      </c>
      <c r="H14" t="s">
        <v>571</v>
      </c>
      <c r="I14" t="s">
        <v>853</v>
      </c>
      <c r="J14" t="s">
        <v>854</v>
      </c>
      <c r="K14" s="204">
        <v>43885</v>
      </c>
      <c r="L14" t="s">
        <v>859</v>
      </c>
      <c r="O14" t="s">
        <v>856</v>
      </c>
      <c r="P14">
        <v>168.63</v>
      </c>
      <c r="Q14">
        <v>168.63</v>
      </c>
      <c r="S14" t="s">
        <v>857</v>
      </c>
      <c r="T14" t="s">
        <v>844</v>
      </c>
      <c r="U14" t="s">
        <v>858</v>
      </c>
      <c r="V14">
        <v>2154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E0F23-90CC-42F3-B3D1-19D286FD4D57}">
  <sheetPr codeName="Foglio9">
    <pageSetUpPr fitToPage="1"/>
  </sheetPr>
  <dimension ref="A1:K79"/>
  <sheetViews>
    <sheetView showGridLines="0" topLeftCell="B1" zoomScale="90" zoomScaleNormal="90" workbookViewId="0">
      <pane xSplit="1" ySplit="3" topLeftCell="C4" activePane="bottomRight" state="frozen"/>
      <selection activeCell="D961" sqref="D961"/>
      <selection pane="topRight" activeCell="D961" sqref="D961"/>
      <selection pane="bottomLeft" activeCell="D961" sqref="D961"/>
      <selection pane="bottomRight" activeCell="F25" sqref="F25"/>
    </sheetView>
  </sheetViews>
  <sheetFormatPr defaultColWidth="9.109375" defaultRowHeight="12" outlineLevelRow="1" x14ac:dyDescent="0.25"/>
  <cols>
    <col min="1" max="1" width="2.109375" style="56" customWidth="1"/>
    <col min="2" max="2" width="33.6640625" style="56" customWidth="1"/>
    <col min="3" max="3" width="19.88671875" style="56" customWidth="1"/>
    <col min="4" max="4" width="22.6640625" style="56" customWidth="1"/>
    <col min="5" max="5" width="27" style="56" customWidth="1"/>
    <col min="6" max="6" width="23.88671875" style="56" customWidth="1"/>
    <col min="7" max="7" width="12.6640625" style="56" customWidth="1"/>
    <col min="8" max="8" width="24.5546875" style="56" customWidth="1"/>
    <col min="9" max="9" width="8.88671875" style="56" customWidth="1"/>
    <col min="10" max="10" width="1.5546875" style="56" customWidth="1"/>
    <col min="11" max="16384" width="9.109375" style="56"/>
  </cols>
  <sheetData>
    <row r="1" spans="1:11" ht="3" customHeight="1" x14ac:dyDescent="0.25"/>
    <row r="2" spans="1:11" ht="13.2" customHeight="1" thickBot="1" x14ac:dyDescent="0.3">
      <c r="C2" s="83" t="s">
        <v>2</v>
      </c>
      <c r="D2" s="83" t="s">
        <v>470</v>
      </c>
      <c r="E2" s="83" t="s">
        <v>471</v>
      </c>
      <c r="F2" s="83" t="s">
        <v>505</v>
      </c>
      <c r="G2" s="84"/>
      <c r="H2" s="83" t="s">
        <v>508</v>
      </c>
    </row>
    <row r="3" spans="1:11" ht="48.6" customHeight="1" x14ac:dyDescent="0.25">
      <c r="C3" s="85" t="s">
        <v>472</v>
      </c>
      <c r="D3" s="91" t="s">
        <v>506</v>
      </c>
      <c r="E3" s="82" t="s">
        <v>507</v>
      </c>
      <c r="F3" s="171" t="s">
        <v>504</v>
      </c>
      <c r="G3" s="172" t="s">
        <v>500</v>
      </c>
      <c r="H3" s="173" t="s">
        <v>501</v>
      </c>
      <c r="I3" s="172" t="s">
        <v>500</v>
      </c>
    </row>
    <row r="4" spans="1:11" ht="14.4" x14ac:dyDescent="0.3">
      <c r="A4" s="58"/>
      <c r="B4" s="21" t="s">
        <v>322</v>
      </c>
      <c r="C4" s="105" t="e">
        <f>'Dettaglio Piano Sito'!#REF!</f>
        <v>#REF!</v>
      </c>
      <c r="D4" s="101" t="e">
        <f>'Dettaglio Piano Sito'!#REF!</f>
        <v>#REF!</v>
      </c>
      <c r="E4" s="102" t="e">
        <f>'Dettaglio Piano Sito'!#REF!</f>
        <v>#REF!</v>
      </c>
      <c r="F4" s="174" t="e">
        <f>'Dettaglio Piano Sito'!#REF!</f>
        <v>#REF!</v>
      </c>
      <c r="G4" s="104" t="e">
        <f>F4/D4</f>
        <v>#REF!</v>
      </c>
      <c r="H4" s="101" t="e">
        <f>'Dettaglio Piano Sito'!#REF!</f>
        <v>#REF!</v>
      </c>
      <c r="I4" s="104" t="e">
        <f t="shared" ref="I4:I62" si="0">H4/C4</f>
        <v>#REF!</v>
      </c>
      <c r="J4" s="64"/>
    </row>
    <row r="5" spans="1:11" ht="14.4" x14ac:dyDescent="0.3">
      <c r="A5" s="58"/>
      <c r="B5" s="21" t="s">
        <v>323</v>
      </c>
      <c r="C5" s="110" t="e">
        <f>'Dettaglio Piano Sito'!#REF!</f>
        <v>#REF!</v>
      </c>
      <c r="D5" s="106" t="e">
        <f>'Dettaglio Piano Sito'!#REF!</f>
        <v>#REF!</v>
      </c>
      <c r="E5" s="107" t="e">
        <f>'Dettaglio Piano Sito'!#REF!</f>
        <v>#REF!</v>
      </c>
      <c r="F5" s="175" t="e">
        <f>'Dettaglio Piano Sito'!#REF!</f>
        <v>#REF!</v>
      </c>
      <c r="G5" s="109" t="e">
        <f t="shared" ref="G5:G8" si="1">F5/D5</f>
        <v>#REF!</v>
      </c>
      <c r="H5" s="106" t="e">
        <f>'Dettaglio Piano Sito'!#REF!</f>
        <v>#REF!</v>
      </c>
      <c r="I5" s="109" t="e">
        <f t="shared" si="0"/>
        <v>#REF!</v>
      </c>
      <c r="J5" s="64"/>
    </row>
    <row r="6" spans="1:11" ht="14.4" x14ac:dyDescent="0.3">
      <c r="A6" s="58"/>
      <c r="B6" s="21" t="s">
        <v>325</v>
      </c>
      <c r="C6" s="110" t="e">
        <f>'Dettaglio Piano Sito'!#REF!</f>
        <v>#REF!</v>
      </c>
      <c r="D6" s="106" t="e">
        <f>'Dettaglio Piano Sito'!#REF!</f>
        <v>#REF!</v>
      </c>
      <c r="E6" s="107" t="e">
        <f>'Dettaglio Piano Sito'!#REF!</f>
        <v>#REF!</v>
      </c>
      <c r="F6" s="175" t="e">
        <f>'Dettaglio Piano Sito'!#REF!</f>
        <v>#REF!</v>
      </c>
      <c r="G6" s="109" t="e">
        <f>F6/D6</f>
        <v>#REF!</v>
      </c>
      <c r="H6" s="106" t="e">
        <f>'Dettaglio Piano Sito'!#REF!</f>
        <v>#REF!</v>
      </c>
      <c r="I6" s="109" t="e">
        <f t="shared" si="0"/>
        <v>#REF!</v>
      </c>
      <c r="J6" s="64"/>
      <c r="K6" s="64" t="e">
        <f>E6-C6</f>
        <v>#REF!</v>
      </c>
    </row>
    <row r="7" spans="1:11" ht="14.4" x14ac:dyDescent="0.3">
      <c r="A7" s="58"/>
      <c r="B7" s="21" t="s">
        <v>473</v>
      </c>
      <c r="C7" s="110" t="e">
        <f>'Dettaglio Piano Sito'!#REF!</f>
        <v>#REF!</v>
      </c>
      <c r="D7" s="106" t="e">
        <f>'Dettaglio Piano Sito'!#REF!</f>
        <v>#REF!</v>
      </c>
      <c r="E7" s="107" t="e">
        <f>'Dettaglio Piano Sito'!#REF!</f>
        <v>#REF!</v>
      </c>
      <c r="F7" s="175" t="e">
        <f>'Dettaglio Piano Sito'!#REF!</f>
        <v>#REF!</v>
      </c>
      <c r="G7" s="109" t="e">
        <f t="shared" si="1"/>
        <v>#REF!</v>
      </c>
      <c r="H7" s="106" t="e">
        <f>'Dettaglio Piano Sito'!#REF!</f>
        <v>#REF!</v>
      </c>
      <c r="I7" s="109" t="e">
        <f t="shared" si="0"/>
        <v>#REF!</v>
      </c>
      <c r="J7" s="64"/>
    </row>
    <row r="8" spans="1:11" ht="14.4" x14ac:dyDescent="0.3">
      <c r="A8" s="58"/>
      <c r="B8" s="21" t="s">
        <v>358</v>
      </c>
      <c r="C8" s="110" t="e">
        <f>'Dettaglio Piano Sito'!#REF!</f>
        <v>#REF!</v>
      </c>
      <c r="D8" s="106" t="e">
        <f>'Dettaglio Piano Sito'!#REF!</f>
        <v>#REF!</v>
      </c>
      <c r="E8" s="107" t="e">
        <f>'Dettaglio Piano Sito'!#REF!</f>
        <v>#REF!</v>
      </c>
      <c r="F8" s="175" t="e">
        <f>'Dettaglio Piano Sito'!#REF!</f>
        <v>#REF!</v>
      </c>
      <c r="G8" s="109" t="e">
        <f t="shared" si="1"/>
        <v>#REF!</v>
      </c>
      <c r="H8" s="106" t="e">
        <f>'Dettaglio Piano Sito'!#REF!</f>
        <v>#REF!</v>
      </c>
      <c r="I8" s="109" t="e">
        <f t="shared" si="0"/>
        <v>#REF!</v>
      </c>
      <c r="J8" s="64"/>
    </row>
    <row r="9" spans="1:11" ht="14.4" x14ac:dyDescent="0.3">
      <c r="A9" s="58"/>
      <c r="B9" s="61" t="s">
        <v>474</v>
      </c>
      <c r="C9" s="112" t="e">
        <f t="shared" ref="C9" si="2">SUM(C4:C8)</f>
        <v>#REF!</v>
      </c>
      <c r="D9" s="111" t="e">
        <f t="shared" ref="D9" si="3">SUM(D4:D8)</f>
        <v>#REF!</v>
      </c>
      <c r="E9" s="112" t="e">
        <f t="shared" ref="E9:F9" si="4">SUM(E4:E8)</f>
        <v>#REF!</v>
      </c>
      <c r="F9" s="176" t="e">
        <f t="shared" si="4"/>
        <v>#REF!</v>
      </c>
      <c r="G9" s="114" t="e">
        <f>F9/D9</f>
        <v>#REF!</v>
      </c>
      <c r="H9" s="111" t="e">
        <f t="shared" ref="H9" si="5">SUM(H4:H8)</f>
        <v>#REF!</v>
      </c>
      <c r="I9" s="114" t="e">
        <f t="shared" si="0"/>
        <v>#REF!</v>
      </c>
      <c r="J9" s="64"/>
    </row>
    <row r="10" spans="1:11" ht="6.6" customHeight="1" x14ac:dyDescent="0.3">
      <c r="A10" s="58"/>
      <c r="B10" s="62"/>
      <c r="C10" s="119"/>
      <c r="D10" s="115"/>
      <c r="E10" s="116"/>
      <c r="F10" s="177"/>
      <c r="G10" s="118"/>
      <c r="H10" s="115"/>
      <c r="I10" s="118"/>
      <c r="J10" s="64"/>
    </row>
    <row r="11" spans="1:11" ht="14.4" x14ac:dyDescent="0.3">
      <c r="A11" s="58"/>
      <c r="B11" s="21" t="s">
        <v>336</v>
      </c>
      <c r="C11" s="110" t="e">
        <f>'Dettaglio Piano Sito'!#REF!</f>
        <v>#REF!</v>
      </c>
      <c r="D11" s="106" t="e">
        <f>'Dettaglio Piano Sito'!#REF!</f>
        <v>#REF!</v>
      </c>
      <c r="E11" s="107" t="e">
        <f>'Dettaglio Piano Sito'!#REF!</f>
        <v>#REF!</v>
      </c>
      <c r="F11" s="175" t="e">
        <f>'Dettaglio Piano Sito'!#REF!</f>
        <v>#REF!</v>
      </c>
      <c r="G11" s="109" t="e">
        <f>F11/D11</f>
        <v>#REF!</v>
      </c>
      <c r="H11" s="106" t="e">
        <f>'Dettaglio Piano Sito'!#REF!</f>
        <v>#REF!</v>
      </c>
      <c r="I11" s="109" t="e">
        <f t="shared" si="0"/>
        <v>#REF!</v>
      </c>
      <c r="J11" s="64"/>
    </row>
    <row r="12" spans="1:11" ht="14.4" x14ac:dyDescent="0.3">
      <c r="A12" s="58"/>
      <c r="B12" s="21" t="s">
        <v>475</v>
      </c>
      <c r="C12" s="110" t="e">
        <f>'Dettaglio Piano Sito'!#REF!</f>
        <v>#REF!</v>
      </c>
      <c r="D12" s="106" t="e">
        <f>'Dettaglio Piano Sito'!#REF!</f>
        <v>#REF!</v>
      </c>
      <c r="E12" s="107" t="e">
        <f>'Dettaglio Piano Sito'!#REF!</f>
        <v>#REF!</v>
      </c>
      <c r="F12" s="175" t="e">
        <f>'Dettaglio Piano Sito'!#REF!</f>
        <v>#REF!</v>
      </c>
      <c r="G12" s="109" t="e">
        <f>F12/D12</f>
        <v>#REF!</v>
      </c>
      <c r="H12" s="106" t="e">
        <f>'Dettaglio Piano Sito'!#REF!</f>
        <v>#REF!</v>
      </c>
      <c r="I12" s="109" t="e">
        <f t="shared" si="0"/>
        <v>#REF!</v>
      </c>
      <c r="J12" s="64"/>
    </row>
    <row r="13" spans="1:11" ht="14.4" x14ac:dyDescent="0.3">
      <c r="A13" s="58"/>
      <c r="B13" s="61" t="s">
        <v>476</v>
      </c>
      <c r="C13" s="112" t="e">
        <f t="shared" ref="C13" si="6">SUM(C11:C12)</f>
        <v>#REF!</v>
      </c>
      <c r="D13" s="111" t="e">
        <f t="shared" ref="D13" si="7">SUM(D11:D12)</f>
        <v>#REF!</v>
      </c>
      <c r="E13" s="112" t="e">
        <f t="shared" ref="E13:F13" si="8">SUM(E11:E12)</f>
        <v>#REF!</v>
      </c>
      <c r="F13" s="176" t="e">
        <f t="shared" si="8"/>
        <v>#REF!</v>
      </c>
      <c r="G13" s="114" t="e">
        <f>F13/D13</f>
        <v>#REF!</v>
      </c>
      <c r="H13" s="111" t="e">
        <f t="shared" ref="H13" si="9">SUM(H11:H12)</f>
        <v>#REF!</v>
      </c>
      <c r="I13" s="114" t="e">
        <f t="shared" si="0"/>
        <v>#REF!</v>
      </c>
      <c r="J13" s="64"/>
    </row>
    <row r="14" spans="1:11" ht="6.6" customHeight="1" x14ac:dyDescent="0.3">
      <c r="A14" s="58"/>
      <c r="B14" s="62"/>
      <c r="C14" s="119"/>
      <c r="D14" s="115"/>
      <c r="E14" s="116"/>
      <c r="F14" s="177"/>
      <c r="G14" s="118"/>
      <c r="H14" s="115"/>
      <c r="I14" s="118"/>
      <c r="J14" s="64"/>
    </row>
    <row r="15" spans="1:11" ht="14.4" x14ac:dyDescent="0.3">
      <c r="A15" s="58"/>
      <c r="B15" s="21" t="s">
        <v>335</v>
      </c>
      <c r="C15" s="110" t="e">
        <f>'Dettaglio Piano Sito'!#REF!</f>
        <v>#REF!</v>
      </c>
      <c r="D15" s="106" t="e">
        <f>'Dettaglio Piano Sito'!#REF!</f>
        <v>#REF!</v>
      </c>
      <c r="E15" s="107" t="e">
        <f>'Dettaglio Piano Sito'!#REF!</f>
        <v>#REF!</v>
      </c>
      <c r="F15" s="175" t="e">
        <f>'Dettaglio Piano Sito'!#REF!</f>
        <v>#REF!</v>
      </c>
      <c r="G15" s="109" t="e">
        <f>F15/D15</f>
        <v>#REF!</v>
      </c>
      <c r="H15" s="106" t="e">
        <f>'Dettaglio Piano Sito'!#REF!</f>
        <v>#REF!</v>
      </c>
      <c r="I15" s="109" t="e">
        <f t="shared" si="0"/>
        <v>#REF!</v>
      </c>
      <c r="J15" s="64"/>
    </row>
    <row r="16" spans="1:11" ht="14.4" x14ac:dyDescent="0.3">
      <c r="A16" s="58"/>
      <c r="B16" s="21" t="s">
        <v>477</v>
      </c>
      <c r="C16" s="110" t="e">
        <f>'Dettaglio Piano Sito'!#REF!</f>
        <v>#REF!</v>
      </c>
      <c r="D16" s="106" t="e">
        <f>'Dettaglio Piano Sito'!#REF!</f>
        <v>#REF!</v>
      </c>
      <c r="E16" s="107" t="e">
        <f>'Dettaglio Piano Sito'!#REF!</f>
        <v>#REF!</v>
      </c>
      <c r="F16" s="175" t="e">
        <f>'Dettaglio Piano Sito'!#REF!</f>
        <v>#REF!</v>
      </c>
      <c r="G16" s="109" t="e">
        <f>F16/D16</f>
        <v>#REF!</v>
      </c>
      <c r="H16" s="106" t="e">
        <f>'Dettaglio Piano Sito'!#REF!</f>
        <v>#REF!</v>
      </c>
      <c r="I16" s="109" t="e">
        <f t="shared" si="0"/>
        <v>#REF!</v>
      </c>
      <c r="J16" s="64"/>
    </row>
    <row r="17" spans="1:10" ht="14.4" x14ac:dyDescent="0.3">
      <c r="A17" s="58"/>
      <c r="B17" s="61" t="s">
        <v>478</v>
      </c>
      <c r="C17" s="112" t="e">
        <f t="shared" ref="C17" si="10">SUM(C15:C16)</f>
        <v>#REF!</v>
      </c>
      <c r="D17" s="111" t="e">
        <f t="shared" ref="D17" si="11">SUM(D15:D16)</f>
        <v>#REF!</v>
      </c>
      <c r="E17" s="112" t="e">
        <f t="shared" ref="E17:F17" si="12">SUM(E15:E16)</f>
        <v>#REF!</v>
      </c>
      <c r="F17" s="176" t="e">
        <f t="shared" si="12"/>
        <v>#REF!</v>
      </c>
      <c r="G17" s="114" t="e">
        <f>F17/D17</f>
        <v>#REF!</v>
      </c>
      <c r="H17" s="111" t="e">
        <f t="shared" ref="H17" si="13">SUM(H15:H16)</f>
        <v>#REF!</v>
      </c>
      <c r="I17" s="114" t="e">
        <f t="shared" si="0"/>
        <v>#REF!</v>
      </c>
      <c r="J17" s="64"/>
    </row>
    <row r="18" spans="1:10" ht="6.6" customHeight="1" x14ac:dyDescent="0.3">
      <c r="A18" s="58"/>
      <c r="B18" s="62"/>
      <c r="C18" s="119"/>
      <c r="D18" s="115"/>
      <c r="E18" s="116"/>
      <c r="F18" s="177"/>
      <c r="G18" s="118"/>
      <c r="H18" s="115"/>
      <c r="I18" s="118"/>
      <c r="J18" s="64"/>
    </row>
    <row r="19" spans="1:10" ht="14.4" x14ac:dyDescent="0.3">
      <c r="A19" s="58"/>
      <c r="B19" s="61" t="s">
        <v>479</v>
      </c>
      <c r="C19" s="112" t="e">
        <f>'Dettaglio Piano Sito'!#REF!+'Dettaglio Piano Sito'!#REF!+'Dettaglio Piano Sito'!#REF!</f>
        <v>#REF!</v>
      </c>
      <c r="D19" s="111" t="e">
        <f>'Dettaglio Piano Sito'!#REF!+'Dettaglio Piano Sito'!#REF!+'Dettaglio Piano Sito'!#REF!</f>
        <v>#REF!</v>
      </c>
      <c r="E19" s="112" t="e">
        <f>'Dettaglio Piano Sito'!#REF!+'Dettaglio Piano Sito'!#REF!+'Dettaglio Piano Sito'!#REF!</f>
        <v>#REF!</v>
      </c>
      <c r="F19" s="176" t="e">
        <f>'Dettaglio Piano Sito'!#REF!+'Dettaglio Piano Sito'!#REF!+'Dettaglio Piano Sito'!#REF!</f>
        <v>#REF!</v>
      </c>
      <c r="G19" s="114" t="e">
        <f>F19/D19</f>
        <v>#REF!</v>
      </c>
      <c r="H19" s="111" t="e">
        <f>'Dettaglio Piano Sito'!#REF!+'Dettaglio Piano Sito'!#REF!+'Dettaglio Piano Sito'!#REF!</f>
        <v>#REF!</v>
      </c>
      <c r="I19" s="114" t="e">
        <f t="shared" si="0"/>
        <v>#REF!</v>
      </c>
      <c r="J19" s="64"/>
    </row>
    <row r="20" spans="1:10" ht="6.6" customHeight="1" x14ac:dyDescent="0.3">
      <c r="A20" s="58"/>
      <c r="B20" s="62"/>
      <c r="C20" s="119"/>
      <c r="D20" s="115"/>
      <c r="E20" s="116"/>
      <c r="F20" s="177"/>
      <c r="G20" s="118"/>
      <c r="H20" s="115"/>
      <c r="I20" s="118"/>
      <c r="J20" s="64"/>
    </row>
    <row r="21" spans="1:10" ht="14.4" x14ac:dyDescent="0.3">
      <c r="A21" s="58"/>
      <c r="B21" s="61" t="s">
        <v>480</v>
      </c>
      <c r="C21" s="112" t="e">
        <f>'Dettaglio Piano Sito'!#REF!+'Dettaglio Piano Sito'!#REF!</f>
        <v>#REF!</v>
      </c>
      <c r="D21" s="111" t="e">
        <f>'Dettaglio Piano Sito'!#REF!+'Dettaglio Piano Sito'!#REF!</f>
        <v>#REF!</v>
      </c>
      <c r="E21" s="112" t="e">
        <f>'Dettaglio Piano Sito'!#REF!+'Dettaglio Piano Sito'!#REF!</f>
        <v>#REF!</v>
      </c>
      <c r="F21" s="176" t="e">
        <f>'Dettaglio Piano Sito'!#REF!+'Dettaglio Piano Sito'!#REF!</f>
        <v>#REF!</v>
      </c>
      <c r="G21" s="114" t="e">
        <f>F21/D21</f>
        <v>#REF!</v>
      </c>
      <c r="H21" s="111" t="e">
        <f>'Dettaglio Piano Sito'!#REF!+'Dettaglio Piano Sito'!#REF!</f>
        <v>#REF!</v>
      </c>
      <c r="I21" s="114" t="e">
        <f t="shared" si="0"/>
        <v>#REF!</v>
      </c>
      <c r="J21" s="64"/>
    </row>
    <row r="22" spans="1:10" ht="6.6" customHeight="1" x14ac:dyDescent="0.3">
      <c r="A22" s="58"/>
      <c r="B22" s="62"/>
      <c r="C22" s="119"/>
      <c r="D22" s="115"/>
      <c r="E22" s="116"/>
      <c r="F22" s="177"/>
      <c r="G22" s="118"/>
      <c r="H22" s="115"/>
      <c r="I22" s="118"/>
      <c r="J22" s="64"/>
    </row>
    <row r="23" spans="1:10" ht="14.4" x14ac:dyDescent="0.3">
      <c r="A23" s="58"/>
      <c r="B23" s="61" t="s">
        <v>481</v>
      </c>
      <c r="C23" s="112" t="e">
        <f>'Dettaglio Piano Sito'!#REF!</f>
        <v>#REF!</v>
      </c>
      <c r="D23" s="111" t="e">
        <f>'Dettaglio Piano Sito'!#REF!</f>
        <v>#REF!</v>
      </c>
      <c r="E23" s="112" t="e">
        <f>'Dettaglio Piano Sito'!#REF!</f>
        <v>#REF!</v>
      </c>
      <c r="F23" s="176" t="e">
        <f>'Dettaglio Piano Sito'!#REF!</f>
        <v>#REF!</v>
      </c>
      <c r="G23" s="114" t="e">
        <f>F23/D23</f>
        <v>#REF!</v>
      </c>
      <c r="H23" s="111" t="e">
        <f>'Dettaglio Piano Sito'!#REF!</f>
        <v>#REF!</v>
      </c>
      <c r="I23" s="114" t="e">
        <f t="shared" si="0"/>
        <v>#REF!</v>
      </c>
      <c r="J23" s="64"/>
    </row>
    <row r="24" spans="1:10" ht="6.6" customHeight="1" x14ac:dyDescent="0.3">
      <c r="A24" s="58"/>
      <c r="B24" s="62"/>
      <c r="C24" s="119"/>
      <c r="D24" s="115"/>
      <c r="E24" s="116"/>
      <c r="F24" s="177"/>
      <c r="G24" s="118"/>
      <c r="H24" s="115"/>
      <c r="I24" s="118"/>
      <c r="J24" s="64"/>
    </row>
    <row r="25" spans="1:10" ht="14.4" outlineLevel="1" x14ac:dyDescent="0.3">
      <c r="A25" s="58"/>
      <c r="B25" s="21" t="s">
        <v>328</v>
      </c>
      <c r="C25" s="110" t="e">
        <f>'Dettaglio Piano Sito'!#REF!</f>
        <v>#REF!</v>
      </c>
      <c r="D25" s="106" t="e">
        <f>'Dettaglio Piano Sito'!#REF!</f>
        <v>#REF!</v>
      </c>
      <c r="E25" s="107" t="e">
        <f>'Dettaglio Piano Sito'!#REF!</f>
        <v>#REF!</v>
      </c>
      <c r="F25" s="175" t="e">
        <f>'Dettaglio Piano Sito'!#REF!</f>
        <v>#REF!</v>
      </c>
      <c r="G25" s="109" t="e">
        <f t="shared" ref="G25:G35" si="14">F25/D25</f>
        <v>#REF!</v>
      </c>
      <c r="H25" s="106" t="e">
        <f>'Dettaglio Piano Sito'!#REF!</f>
        <v>#REF!</v>
      </c>
      <c r="I25" s="109" t="e">
        <f t="shared" si="0"/>
        <v>#REF!</v>
      </c>
      <c r="J25" s="64"/>
    </row>
    <row r="26" spans="1:10" ht="14.4" outlineLevel="1" x14ac:dyDescent="0.3">
      <c r="A26" s="58"/>
      <c r="B26" s="21" t="s">
        <v>331</v>
      </c>
      <c r="C26" s="110" t="e">
        <f>'Dettaglio Piano Sito'!#REF!</f>
        <v>#REF!</v>
      </c>
      <c r="D26" s="106" t="e">
        <f>'Dettaglio Piano Sito'!#REF!</f>
        <v>#REF!</v>
      </c>
      <c r="E26" s="107" t="e">
        <f>'Dettaglio Piano Sito'!#REF!</f>
        <v>#REF!</v>
      </c>
      <c r="F26" s="175" t="e">
        <f>'Dettaglio Piano Sito'!#REF!</f>
        <v>#REF!</v>
      </c>
      <c r="G26" s="109" t="e">
        <f t="shared" si="14"/>
        <v>#REF!</v>
      </c>
      <c r="H26" s="106" t="e">
        <f>'Dettaglio Piano Sito'!#REF!</f>
        <v>#REF!</v>
      </c>
      <c r="I26" s="109" t="e">
        <f t="shared" si="0"/>
        <v>#REF!</v>
      </c>
      <c r="J26" s="64"/>
    </row>
    <row r="27" spans="1:10" ht="14.4" outlineLevel="1" x14ac:dyDescent="0.3">
      <c r="A27" s="58"/>
      <c r="B27" s="21" t="s">
        <v>329</v>
      </c>
      <c r="C27" s="110" t="e">
        <f>'Dettaglio Piano Sito'!#REF!</f>
        <v>#REF!</v>
      </c>
      <c r="D27" s="106" t="e">
        <f>'Dettaglio Piano Sito'!#REF!</f>
        <v>#REF!</v>
      </c>
      <c r="E27" s="107" t="e">
        <f>'Dettaglio Piano Sito'!#REF!</f>
        <v>#REF!</v>
      </c>
      <c r="F27" s="175" t="e">
        <f>'Dettaglio Piano Sito'!#REF!</f>
        <v>#REF!</v>
      </c>
      <c r="G27" s="109" t="e">
        <f t="shared" si="14"/>
        <v>#REF!</v>
      </c>
      <c r="H27" s="106" t="e">
        <f>'Dettaglio Piano Sito'!#REF!</f>
        <v>#REF!</v>
      </c>
      <c r="I27" s="109" t="e">
        <f t="shared" si="0"/>
        <v>#REF!</v>
      </c>
      <c r="J27" s="64"/>
    </row>
    <row r="28" spans="1:10" ht="14.4" outlineLevel="1" x14ac:dyDescent="0.3">
      <c r="A28" s="58"/>
      <c r="B28" s="21" t="s">
        <v>333</v>
      </c>
      <c r="C28" s="110" t="e">
        <f>'Dettaglio Piano Sito'!#REF!</f>
        <v>#REF!</v>
      </c>
      <c r="D28" s="106" t="e">
        <f>'Dettaglio Piano Sito'!#REF!</f>
        <v>#REF!</v>
      </c>
      <c r="E28" s="107" t="e">
        <f>'Dettaglio Piano Sito'!#REF!</f>
        <v>#REF!</v>
      </c>
      <c r="F28" s="175" t="e">
        <f>'Dettaglio Piano Sito'!#REF!</f>
        <v>#REF!</v>
      </c>
      <c r="G28" s="109" t="e">
        <f t="shared" si="14"/>
        <v>#REF!</v>
      </c>
      <c r="H28" s="106" t="e">
        <f>'Dettaglio Piano Sito'!#REF!</f>
        <v>#REF!</v>
      </c>
      <c r="I28" s="109" t="e">
        <f t="shared" si="0"/>
        <v>#REF!</v>
      </c>
      <c r="J28" s="64"/>
    </row>
    <row r="29" spans="1:10" ht="14.4" outlineLevel="1" x14ac:dyDescent="0.3">
      <c r="A29" s="58"/>
      <c r="B29" s="21" t="s">
        <v>324</v>
      </c>
      <c r="C29" s="110" t="e">
        <f>'Dettaglio Piano Sito'!#REF!</f>
        <v>#REF!</v>
      </c>
      <c r="D29" s="106" t="e">
        <f>'Dettaglio Piano Sito'!#REF!</f>
        <v>#REF!</v>
      </c>
      <c r="E29" s="107" t="e">
        <f>'Dettaglio Piano Sito'!#REF!</f>
        <v>#REF!</v>
      </c>
      <c r="F29" s="175" t="e">
        <f>'Dettaglio Piano Sito'!#REF!</f>
        <v>#REF!</v>
      </c>
      <c r="G29" s="109" t="e">
        <f t="shared" si="14"/>
        <v>#REF!</v>
      </c>
      <c r="H29" s="106" t="e">
        <f>'Dettaglio Piano Sito'!#REF!</f>
        <v>#REF!</v>
      </c>
      <c r="I29" s="109" t="e">
        <f t="shared" si="0"/>
        <v>#REF!</v>
      </c>
      <c r="J29" s="64"/>
    </row>
    <row r="30" spans="1:10" ht="14.4" outlineLevel="1" x14ac:dyDescent="0.3">
      <c r="A30" s="58"/>
      <c r="B30" s="21" t="s">
        <v>332</v>
      </c>
      <c r="C30" s="110" t="e">
        <f>'Dettaglio Piano Sito'!#REF!</f>
        <v>#REF!</v>
      </c>
      <c r="D30" s="106" t="e">
        <f>'Dettaglio Piano Sito'!#REF!</f>
        <v>#REF!</v>
      </c>
      <c r="E30" s="107" t="e">
        <f>'Dettaglio Piano Sito'!#REF!</f>
        <v>#REF!</v>
      </c>
      <c r="F30" s="175" t="e">
        <f>'Dettaglio Piano Sito'!#REF!</f>
        <v>#REF!</v>
      </c>
      <c r="G30" s="109" t="e">
        <f t="shared" si="14"/>
        <v>#REF!</v>
      </c>
      <c r="H30" s="106" t="e">
        <f>'Dettaglio Piano Sito'!#REF!</f>
        <v>#REF!</v>
      </c>
      <c r="I30" s="109" t="e">
        <f t="shared" si="0"/>
        <v>#REF!</v>
      </c>
      <c r="J30" s="64"/>
    </row>
    <row r="31" spans="1:10" ht="14.4" outlineLevel="1" x14ac:dyDescent="0.3">
      <c r="A31" s="58"/>
      <c r="B31" s="21" t="s">
        <v>334</v>
      </c>
      <c r="C31" s="110" t="e">
        <f>'Dettaglio Piano Sito'!#REF!</f>
        <v>#REF!</v>
      </c>
      <c r="D31" s="106" t="e">
        <f>'Dettaglio Piano Sito'!#REF!</f>
        <v>#REF!</v>
      </c>
      <c r="E31" s="107" t="e">
        <f>'Dettaglio Piano Sito'!#REF!</f>
        <v>#REF!</v>
      </c>
      <c r="F31" s="175" t="e">
        <f>'Dettaglio Piano Sito'!#REF!</f>
        <v>#REF!</v>
      </c>
      <c r="G31" s="109" t="e">
        <f t="shared" si="14"/>
        <v>#REF!</v>
      </c>
      <c r="H31" s="106" t="e">
        <f>'Dettaglio Piano Sito'!#REF!</f>
        <v>#REF!</v>
      </c>
      <c r="I31" s="109" t="e">
        <f t="shared" si="0"/>
        <v>#REF!</v>
      </c>
      <c r="J31" s="64"/>
    </row>
    <row r="32" spans="1:10" ht="14.4" outlineLevel="1" x14ac:dyDescent="0.3">
      <c r="A32" s="58"/>
      <c r="B32" s="21" t="s">
        <v>330</v>
      </c>
      <c r="C32" s="110" t="e">
        <f>'Dettaglio Piano Sito'!#REF!</f>
        <v>#REF!</v>
      </c>
      <c r="D32" s="106" t="e">
        <f>'Dettaglio Piano Sito'!#REF!</f>
        <v>#REF!</v>
      </c>
      <c r="E32" s="107" t="e">
        <f>'Dettaglio Piano Sito'!#REF!</f>
        <v>#REF!</v>
      </c>
      <c r="F32" s="175" t="e">
        <f>'Dettaglio Piano Sito'!#REF!</f>
        <v>#REF!</v>
      </c>
      <c r="G32" s="109" t="e">
        <f t="shared" si="14"/>
        <v>#REF!</v>
      </c>
      <c r="H32" s="106" t="e">
        <f>'Dettaglio Piano Sito'!#REF!</f>
        <v>#REF!</v>
      </c>
      <c r="I32" s="109" t="e">
        <f t="shared" si="0"/>
        <v>#REF!</v>
      </c>
      <c r="J32" s="64"/>
    </row>
    <row r="33" spans="1:10" ht="14.4" outlineLevel="1" x14ac:dyDescent="0.3">
      <c r="A33" s="58"/>
      <c r="B33" s="21" t="s">
        <v>378</v>
      </c>
      <c r="C33" s="110" t="e">
        <f>'Dettaglio Piano Sito'!#REF!</f>
        <v>#REF!</v>
      </c>
      <c r="D33" s="106" t="e">
        <f>'Dettaglio Piano Sito'!#REF!</f>
        <v>#REF!</v>
      </c>
      <c r="E33" s="107" t="e">
        <f>'Dettaglio Piano Sito'!#REF!</f>
        <v>#REF!</v>
      </c>
      <c r="F33" s="175" t="e">
        <f>'Dettaglio Piano Sito'!#REF!</f>
        <v>#REF!</v>
      </c>
      <c r="G33" s="109" t="e">
        <f t="shared" si="14"/>
        <v>#REF!</v>
      </c>
      <c r="H33" s="106" t="e">
        <f>'Dettaglio Piano Sito'!#REF!</f>
        <v>#REF!</v>
      </c>
      <c r="I33" s="109" t="e">
        <f t="shared" si="0"/>
        <v>#REF!</v>
      </c>
      <c r="J33" s="64"/>
    </row>
    <row r="34" spans="1:10" ht="14.4" outlineLevel="1" x14ac:dyDescent="0.3">
      <c r="A34" s="58"/>
      <c r="B34" s="21" t="s">
        <v>379</v>
      </c>
      <c r="C34" s="110" t="e">
        <f>'Dettaglio Piano Sito'!#REF!</f>
        <v>#REF!</v>
      </c>
      <c r="D34" s="106" t="e">
        <f>'Dettaglio Piano Sito'!#REF!</f>
        <v>#REF!</v>
      </c>
      <c r="E34" s="107" t="e">
        <f>'Dettaglio Piano Sito'!#REF!</f>
        <v>#REF!</v>
      </c>
      <c r="F34" s="175" t="e">
        <f>'Dettaglio Piano Sito'!#REF!</f>
        <v>#REF!</v>
      </c>
      <c r="G34" s="109" t="e">
        <f t="shared" si="14"/>
        <v>#REF!</v>
      </c>
      <c r="H34" s="106" t="e">
        <f>'Dettaglio Piano Sito'!#REF!</f>
        <v>#REF!</v>
      </c>
      <c r="I34" s="109" t="e">
        <f t="shared" si="0"/>
        <v>#REF!</v>
      </c>
      <c r="J34" s="64"/>
    </row>
    <row r="35" spans="1:10" ht="14.4" outlineLevel="1" x14ac:dyDescent="0.3">
      <c r="A35" s="58"/>
      <c r="B35" s="21" t="s">
        <v>327</v>
      </c>
      <c r="C35" s="110" t="e">
        <f>'Dettaglio Piano Sito'!#REF!</f>
        <v>#REF!</v>
      </c>
      <c r="D35" s="106" t="e">
        <f>'Dettaglio Piano Sito'!#REF!</f>
        <v>#REF!</v>
      </c>
      <c r="E35" s="107" t="e">
        <f>'Dettaglio Piano Sito'!#REF!</f>
        <v>#REF!</v>
      </c>
      <c r="F35" s="175" t="e">
        <f>'Dettaglio Piano Sito'!#REF!</f>
        <v>#REF!</v>
      </c>
      <c r="G35" s="109" t="e">
        <f t="shared" si="14"/>
        <v>#REF!</v>
      </c>
      <c r="H35" s="106" t="e">
        <f>'Dettaglio Piano Sito'!#REF!</f>
        <v>#REF!</v>
      </c>
      <c r="I35" s="109" t="e">
        <f t="shared" si="0"/>
        <v>#REF!</v>
      </c>
      <c r="J35" s="64"/>
    </row>
    <row r="36" spans="1:10" ht="14.4" outlineLevel="1" x14ac:dyDescent="0.3">
      <c r="A36" s="58"/>
      <c r="B36" s="21" t="s">
        <v>320</v>
      </c>
      <c r="C36" s="110" t="e">
        <f>'Dettaglio Piano Sito'!#REF!</f>
        <v>#REF!</v>
      </c>
      <c r="D36" s="106" t="e">
        <f>'Dettaglio Piano Sito'!#REF!</f>
        <v>#REF!</v>
      </c>
      <c r="E36" s="107" t="e">
        <f>'Dettaglio Piano Sito'!#REF!</f>
        <v>#REF!</v>
      </c>
      <c r="F36" s="175" t="e">
        <f>'Dettaglio Piano Sito'!#REF!</f>
        <v>#REF!</v>
      </c>
      <c r="G36" s="109"/>
      <c r="H36" s="106" t="e">
        <f>'Dettaglio Piano Sito'!#REF!</f>
        <v>#REF!</v>
      </c>
      <c r="I36" s="109" t="e">
        <f t="shared" si="0"/>
        <v>#REF!</v>
      </c>
      <c r="J36" s="64"/>
    </row>
    <row r="37" spans="1:10" ht="14.4" outlineLevel="1" x14ac:dyDescent="0.3">
      <c r="A37" s="58"/>
      <c r="B37" s="21" t="s">
        <v>326</v>
      </c>
      <c r="C37" s="110" t="e">
        <f>'Dettaglio Piano Sito'!#REF!</f>
        <v>#REF!</v>
      </c>
      <c r="D37" s="106" t="e">
        <f>'Dettaglio Piano Sito'!#REF!</f>
        <v>#REF!</v>
      </c>
      <c r="E37" s="107" t="e">
        <f>'Dettaglio Piano Sito'!#REF!</f>
        <v>#REF!</v>
      </c>
      <c r="F37" s="175" t="e">
        <f>'Dettaglio Piano Sito'!#REF!</f>
        <v>#REF!</v>
      </c>
      <c r="G37" s="109" t="e">
        <f>F37/D37</f>
        <v>#REF!</v>
      </c>
      <c r="H37" s="106" t="e">
        <f>'Dettaglio Piano Sito'!#REF!</f>
        <v>#REF!</v>
      </c>
      <c r="I37" s="109" t="s">
        <v>482</v>
      </c>
      <c r="J37" s="64"/>
    </row>
    <row r="38" spans="1:10" ht="14.4" x14ac:dyDescent="0.3">
      <c r="A38" s="58"/>
      <c r="B38" s="61" t="s">
        <v>483</v>
      </c>
      <c r="C38" s="112" t="e">
        <f>SUM(C25:C37)</f>
        <v>#REF!</v>
      </c>
      <c r="D38" s="111" t="e">
        <f t="shared" ref="D38:F38" si="15">SUM(D25:D37)</f>
        <v>#REF!</v>
      </c>
      <c r="E38" s="112" t="e">
        <f t="shared" si="15"/>
        <v>#REF!</v>
      </c>
      <c r="F38" s="176" t="e">
        <f t="shared" si="15"/>
        <v>#REF!</v>
      </c>
      <c r="G38" s="114" t="e">
        <f>F38/D38</f>
        <v>#REF!</v>
      </c>
      <c r="H38" s="111" t="e">
        <f t="shared" ref="H38" si="16">SUM(H25:H37)</f>
        <v>#REF!</v>
      </c>
      <c r="I38" s="114" t="e">
        <f t="shared" si="0"/>
        <v>#REF!</v>
      </c>
      <c r="J38" s="64"/>
    </row>
    <row r="39" spans="1:10" ht="6.6" customHeight="1" x14ac:dyDescent="0.3">
      <c r="A39" s="58"/>
      <c r="B39" s="62"/>
      <c r="C39" s="119"/>
      <c r="D39" s="115"/>
      <c r="E39" s="116"/>
      <c r="F39" s="177"/>
      <c r="G39" s="118"/>
      <c r="H39" s="115"/>
      <c r="I39" s="118"/>
      <c r="J39" s="64"/>
    </row>
    <row r="40" spans="1:10" ht="14.4" x14ac:dyDescent="0.3">
      <c r="A40" s="58"/>
      <c r="B40" s="21" t="s">
        <v>211</v>
      </c>
      <c r="C40" s="110" t="e">
        <f>'Dettaglio Piano Sito'!#REF!</f>
        <v>#REF!</v>
      </c>
      <c r="D40" s="106" t="e">
        <f>'Dettaglio Piano Sito'!#REF!</f>
        <v>#REF!</v>
      </c>
      <c r="E40" s="107" t="e">
        <f>'Dettaglio Piano Sito'!#REF!</f>
        <v>#REF!</v>
      </c>
      <c r="F40" s="175" t="e">
        <f>'Dettaglio Piano Sito'!#REF!</f>
        <v>#REF!</v>
      </c>
      <c r="G40" s="109" t="e">
        <f>F40/D40</f>
        <v>#REF!</v>
      </c>
      <c r="H40" s="106" t="e">
        <f>'Dettaglio Piano Sito'!#REF!</f>
        <v>#REF!</v>
      </c>
      <c r="I40" s="109" t="e">
        <f t="shared" si="0"/>
        <v>#REF!</v>
      </c>
      <c r="J40" s="64"/>
    </row>
    <row r="41" spans="1:10" ht="14.4" x14ac:dyDescent="0.3">
      <c r="A41" s="58"/>
      <c r="B41" s="21" t="s">
        <v>317</v>
      </c>
      <c r="C41" s="110" t="e">
        <f>'Dettaglio Piano Sito'!#REF!+'Dettaglio Piano Sito'!#REF!</f>
        <v>#REF!</v>
      </c>
      <c r="D41" s="106" t="e">
        <f>'Dettaglio Piano Sito'!#REF!+'Dettaglio Piano Sito'!#REF!</f>
        <v>#REF!</v>
      </c>
      <c r="E41" s="107" t="e">
        <f>'Dettaglio Piano Sito'!#REF!+'Dettaglio Piano Sito'!#REF!</f>
        <v>#REF!</v>
      </c>
      <c r="F41" s="175" t="e">
        <f>'Dettaglio Piano Sito'!#REF!+'Dettaglio Piano Sito'!#REF!</f>
        <v>#REF!</v>
      </c>
      <c r="G41" s="109" t="e">
        <f>F41/D41</f>
        <v>#REF!</v>
      </c>
      <c r="H41" s="106" t="e">
        <f>'Dettaglio Piano Sito'!#REF!+'Dettaglio Piano Sito'!#REF!</f>
        <v>#REF!</v>
      </c>
      <c r="I41" s="109" t="e">
        <f t="shared" si="0"/>
        <v>#REF!</v>
      </c>
      <c r="J41" s="64"/>
    </row>
    <row r="42" spans="1:10" ht="14.4" x14ac:dyDescent="0.3">
      <c r="A42" s="58"/>
      <c r="B42" s="61" t="s">
        <v>484</v>
      </c>
      <c r="C42" s="112" t="e">
        <f t="shared" ref="C42" si="17">SUM(C40:C41)</f>
        <v>#REF!</v>
      </c>
      <c r="D42" s="111" t="e">
        <f t="shared" ref="D42:E42" si="18">SUM(D40:D41)</f>
        <v>#REF!</v>
      </c>
      <c r="E42" s="112" t="e">
        <f t="shared" si="18"/>
        <v>#REF!</v>
      </c>
      <c r="F42" s="176" t="e">
        <f t="shared" ref="F42" si="19">SUM(F40:F41)</f>
        <v>#REF!</v>
      </c>
      <c r="G42" s="114" t="e">
        <f>F42/D42</f>
        <v>#REF!</v>
      </c>
      <c r="H42" s="111" t="e">
        <f t="shared" ref="H42" si="20">SUM(H40:H41)</f>
        <v>#REF!</v>
      </c>
      <c r="I42" s="114" t="e">
        <f t="shared" si="0"/>
        <v>#REF!</v>
      </c>
      <c r="J42" s="64"/>
    </row>
    <row r="43" spans="1:10" ht="6.6" customHeight="1" x14ac:dyDescent="0.3">
      <c r="A43" s="58"/>
      <c r="B43" s="62"/>
      <c r="C43" s="119"/>
      <c r="D43" s="115"/>
      <c r="E43" s="116"/>
      <c r="F43" s="177"/>
      <c r="G43" s="118"/>
      <c r="H43" s="115"/>
      <c r="I43" s="118"/>
      <c r="J43" s="64"/>
    </row>
    <row r="44" spans="1:10" ht="14.4" x14ac:dyDescent="0.3">
      <c r="A44" s="58"/>
      <c r="B44" s="61" t="s">
        <v>485</v>
      </c>
      <c r="C44" s="112" t="e">
        <f>'Dettaglio Piano Sito'!#REF!+'Dettaglio Piano Sito'!#REF!</f>
        <v>#REF!</v>
      </c>
      <c r="D44" s="111" t="e">
        <f>'Dettaglio Piano Sito'!#REF!+'Dettaglio Piano Sito'!#REF!</f>
        <v>#REF!</v>
      </c>
      <c r="E44" s="112" t="e">
        <f>'Dettaglio Piano Sito'!#REF!+'Dettaglio Piano Sito'!#REF!</f>
        <v>#REF!</v>
      </c>
      <c r="F44" s="176" t="e">
        <f>'Dettaglio Piano Sito'!#REF!+'Dettaglio Piano Sito'!#REF!</f>
        <v>#REF!</v>
      </c>
      <c r="G44" s="114" t="e">
        <f>F44/D44</f>
        <v>#REF!</v>
      </c>
      <c r="H44" s="111" t="e">
        <f>'Dettaglio Piano Sito'!#REF!+'Dettaglio Piano Sito'!#REF!</f>
        <v>#REF!</v>
      </c>
      <c r="I44" s="114" t="e">
        <f t="shared" si="0"/>
        <v>#REF!</v>
      </c>
      <c r="J44" s="64"/>
    </row>
    <row r="45" spans="1:10" ht="6.6" customHeight="1" x14ac:dyDescent="0.3">
      <c r="A45" s="58"/>
      <c r="B45" s="62"/>
      <c r="C45" s="119"/>
      <c r="D45" s="115"/>
      <c r="E45" s="116"/>
      <c r="F45" s="177"/>
      <c r="G45" s="118"/>
      <c r="H45" s="115"/>
      <c r="I45" s="118"/>
      <c r="J45" s="64"/>
    </row>
    <row r="46" spans="1:10" ht="14.4" outlineLevel="1" x14ac:dyDescent="0.3">
      <c r="A46" s="58"/>
      <c r="B46" s="21" t="s">
        <v>321</v>
      </c>
      <c r="C46" s="110" t="e">
        <f>'Dettaglio Piano Sito'!#REF!</f>
        <v>#REF!</v>
      </c>
      <c r="D46" s="106" t="e">
        <f>'Dettaglio Piano Sito'!#REF!</f>
        <v>#REF!</v>
      </c>
      <c r="E46" s="107" t="e">
        <f>'Dettaglio Piano Sito'!#REF!</f>
        <v>#REF!</v>
      </c>
      <c r="F46" s="175" t="e">
        <f>'Dettaglio Piano Sito'!#REF!</f>
        <v>#REF!</v>
      </c>
      <c r="G46" s="109" t="e">
        <f>F46/D46</f>
        <v>#REF!</v>
      </c>
      <c r="H46" s="106" t="e">
        <f>'Dettaglio Piano Sito'!#REF!</f>
        <v>#REF!</v>
      </c>
      <c r="I46" s="109" t="e">
        <f t="shared" si="0"/>
        <v>#REF!</v>
      </c>
      <c r="J46" s="64"/>
    </row>
    <row r="47" spans="1:10" ht="14.4" outlineLevel="1" x14ac:dyDescent="0.3">
      <c r="A47" s="58"/>
      <c r="B47" s="21" t="s">
        <v>337</v>
      </c>
      <c r="C47" s="110" t="e">
        <f>'Dettaglio Piano Sito'!#REF!</f>
        <v>#REF!</v>
      </c>
      <c r="D47" s="106" t="e">
        <f>'Dettaglio Piano Sito'!#REF!</f>
        <v>#REF!</v>
      </c>
      <c r="E47" s="107" t="e">
        <f>'Dettaglio Piano Sito'!#REF!</f>
        <v>#REF!</v>
      </c>
      <c r="F47" s="175" t="e">
        <f>'Dettaglio Piano Sito'!#REF!</f>
        <v>#REF!</v>
      </c>
      <c r="G47" s="109" t="e">
        <f>F47/D47</f>
        <v>#REF!</v>
      </c>
      <c r="H47" s="106" t="e">
        <f>'Dettaglio Piano Sito'!#REF!</f>
        <v>#REF!</v>
      </c>
      <c r="I47" s="109" t="e">
        <f t="shared" si="0"/>
        <v>#REF!</v>
      </c>
      <c r="J47" s="64"/>
    </row>
    <row r="48" spans="1:10" ht="14.4" outlineLevel="1" x14ac:dyDescent="0.3">
      <c r="A48" s="58"/>
      <c r="B48" s="21" t="s">
        <v>338</v>
      </c>
      <c r="C48" s="110" t="e">
        <f>'Dettaglio Piano Sito'!#REF!</f>
        <v>#REF!</v>
      </c>
      <c r="D48" s="106" t="e">
        <f>'Dettaglio Piano Sito'!#REF!</f>
        <v>#REF!</v>
      </c>
      <c r="E48" s="107" t="e">
        <f>'Dettaglio Piano Sito'!#REF!</f>
        <v>#REF!</v>
      </c>
      <c r="F48" s="175" t="e">
        <f>'Dettaglio Piano Sito'!#REF!</f>
        <v>#REF!</v>
      </c>
      <c r="G48" s="109" t="e">
        <f>F48/D48</f>
        <v>#REF!</v>
      </c>
      <c r="H48" s="106" t="e">
        <f>'Dettaglio Piano Sito'!#REF!</f>
        <v>#REF!</v>
      </c>
      <c r="I48" s="109" t="e">
        <f t="shared" si="0"/>
        <v>#REF!</v>
      </c>
      <c r="J48" s="64"/>
    </row>
    <row r="49" spans="1:10" ht="14.4" x14ac:dyDescent="0.3">
      <c r="A49" s="58"/>
      <c r="B49" s="61" t="s">
        <v>486</v>
      </c>
      <c r="C49" s="112" t="e">
        <f t="shared" ref="C49" si="21">SUM(C46:C48)</f>
        <v>#REF!</v>
      </c>
      <c r="D49" s="111" t="e">
        <f t="shared" ref="D49:E49" si="22">SUM(D46:D48)</f>
        <v>#REF!</v>
      </c>
      <c r="E49" s="112" t="e">
        <f t="shared" si="22"/>
        <v>#REF!</v>
      </c>
      <c r="F49" s="176" t="e">
        <f t="shared" ref="F49" si="23">SUM(F46:F48)</f>
        <v>#REF!</v>
      </c>
      <c r="G49" s="114" t="e">
        <f>F49/D49</f>
        <v>#REF!</v>
      </c>
      <c r="H49" s="111" t="e">
        <f t="shared" ref="H49" si="24">SUM(H46:H48)</f>
        <v>#REF!</v>
      </c>
      <c r="I49" s="114" t="e">
        <f t="shared" si="0"/>
        <v>#REF!</v>
      </c>
      <c r="J49" s="64"/>
    </row>
    <row r="50" spans="1:10" ht="6.6" customHeight="1" x14ac:dyDescent="0.3">
      <c r="A50" s="58"/>
      <c r="B50" s="62"/>
      <c r="C50" s="119"/>
      <c r="D50" s="115"/>
      <c r="E50" s="116"/>
      <c r="F50" s="177"/>
      <c r="G50" s="118"/>
      <c r="H50" s="115"/>
      <c r="I50" s="118"/>
      <c r="J50" s="64"/>
    </row>
    <row r="51" spans="1:10" ht="14.4" x14ac:dyDescent="0.3">
      <c r="A51" s="58"/>
      <c r="B51" s="21" t="s">
        <v>318</v>
      </c>
      <c r="C51" s="110" t="e">
        <f>'Dettaglio Piano Sito'!#REF!+'Dettaglio Piano Sito'!#REF!</f>
        <v>#REF!</v>
      </c>
      <c r="D51" s="106" t="e">
        <f>'Dettaglio Piano Sito'!#REF!+'Dettaglio Piano Sito'!#REF!</f>
        <v>#REF!</v>
      </c>
      <c r="E51" s="107" t="e">
        <f>'Dettaglio Piano Sito'!#REF!+'Dettaglio Piano Sito'!#REF!</f>
        <v>#REF!</v>
      </c>
      <c r="F51" s="175" t="e">
        <f>'Dettaglio Piano Sito'!#REF!+'Dettaglio Piano Sito'!#REF!</f>
        <v>#REF!</v>
      </c>
      <c r="G51" s="109" t="e">
        <f>F51/D51</f>
        <v>#REF!</v>
      </c>
      <c r="H51" s="106" t="e">
        <f>'Dettaglio Piano Sito'!#REF!+'Dettaglio Piano Sito'!#REF!</f>
        <v>#REF!</v>
      </c>
      <c r="I51" s="109" t="e">
        <f t="shared" si="0"/>
        <v>#REF!</v>
      </c>
      <c r="J51" s="64"/>
    </row>
    <row r="52" spans="1:10" ht="14.4" x14ac:dyDescent="0.3">
      <c r="A52" s="58"/>
      <c r="B52" s="21" t="s">
        <v>319</v>
      </c>
      <c r="C52" s="110" t="e">
        <f>'Dettaglio Piano Sito'!#REF!</f>
        <v>#REF!</v>
      </c>
      <c r="D52" s="106" t="e">
        <f>'Dettaglio Piano Sito'!#REF!</f>
        <v>#REF!</v>
      </c>
      <c r="E52" s="107" t="e">
        <f>'Dettaglio Piano Sito'!#REF!</f>
        <v>#REF!</v>
      </c>
      <c r="F52" s="175" t="e">
        <f>'Dettaglio Piano Sito'!#REF!</f>
        <v>#REF!</v>
      </c>
      <c r="G52" s="109" t="e">
        <f>F52/D52</f>
        <v>#REF!</v>
      </c>
      <c r="H52" s="106" t="e">
        <f>'Dettaglio Piano Sito'!#REF!</f>
        <v>#REF!</v>
      </c>
      <c r="I52" s="109" t="e">
        <f t="shared" si="0"/>
        <v>#REF!</v>
      </c>
      <c r="J52" s="64"/>
    </row>
    <row r="53" spans="1:10" ht="14.4" x14ac:dyDescent="0.3">
      <c r="A53" s="58"/>
      <c r="B53" s="61" t="s">
        <v>487</v>
      </c>
      <c r="C53" s="112" t="e">
        <f t="shared" ref="C53" si="25">SUM(C51:C52)</f>
        <v>#REF!</v>
      </c>
      <c r="D53" s="111" t="e">
        <f t="shared" ref="D53" si="26">SUM(D51:D52)</f>
        <v>#REF!</v>
      </c>
      <c r="E53" s="112" t="e">
        <f t="shared" ref="E53:F53" si="27">SUM(E51:E52)</f>
        <v>#REF!</v>
      </c>
      <c r="F53" s="176" t="e">
        <f t="shared" si="27"/>
        <v>#REF!</v>
      </c>
      <c r="G53" s="114" t="e">
        <f>F53/D53</f>
        <v>#REF!</v>
      </c>
      <c r="H53" s="111" t="e">
        <f t="shared" ref="H53" si="28">SUM(H51:H52)</f>
        <v>#REF!</v>
      </c>
      <c r="I53" s="114" t="e">
        <f t="shared" si="0"/>
        <v>#REF!</v>
      </c>
      <c r="J53" s="64"/>
    </row>
    <row r="54" spans="1:10" ht="6.6" customHeight="1" x14ac:dyDescent="0.3">
      <c r="A54" s="58"/>
      <c r="B54" s="62"/>
      <c r="C54" s="119"/>
      <c r="D54" s="115"/>
      <c r="E54" s="116"/>
      <c r="F54" s="177"/>
      <c r="G54" s="118"/>
      <c r="H54" s="115"/>
      <c r="I54" s="118"/>
      <c r="J54" s="64"/>
    </row>
    <row r="55" spans="1:10" ht="14.4" x14ac:dyDescent="0.3">
      <c r="A55" s="58"/>
      <c r="B55" s="61" t="s">
        <v>488</v>
      </c>
      <c r="C55" s="112" t="e">
        <f>'Dettaglio Piano Sito'!#REF!</f>
        <v>#REF!</v>
      </c>
      <c r="D55" s="111" t="e">
        <f>'Dettaglio Piano Sito'!#REF!</f>
        <v>#REF!</v>
      </c>
      <c r="E55" s="112" t="e">
        <f>'Dettaglio Piano Sito'!#REF!</f>
        <v>#REF!</v>
      </c>
      <c r="F55" s="176" t="e">
        <f>'Dettaglio Piano Sito'!#REF!</f>
        <v>#REF!</v>
      </c>
      <c r="G55" s="114" t="e">
        <f>F55/D55</f>
        <v>#REF!</v>
      </c>
      <c r="H55" s="111" t="e">
        <f>'Dettaglio Piano Sito'!#REF!</f>
        <v>#REF!</v>
      </c>
      <c r="I55" s="114" t="e">
        <f t="shared" si="0"/>
        <v>#REF!</v>
      </c>
      <c r="J55" s="64"/>
    </row>
    <row r="56" spans="1:10" ht="6.6" customHeight="1" x14ac:dyDescent="0.3">
      <c r="A56" s="58"/>
      <c r="B56" s="62"/>
      <c r="C56" s="119"/>
      <c r="D56" s="115"/>
      <c r="E56" s="116"/>
      <c r="F56" s="177"/>
      <c r="G56" s="118"/>
      <c r="H56" s="115"/>
      <c r="I56" s="118"/>
      <c r="J56" s="64"/>
    </row>
    <row r="57" spans="1:10" ht="14.4" x14ac:dyDescent="0.3">
      <c r="B57" s="65" t="s">
        <v>489</v>
      </c>
      <c r="C57" s="121" t="e">
        <f>C9+C13+C17+C19+C21+C23+C38+C42+C44+C49+C53+C55</f>
        <v>#REF!</v>
      </c>
      <c r="D57" s="120" t="e">
        <f t="shared" ref="D57:F57" si="29">D9+D13+D17+D19+D21+D23+D38+D42+D44+D49+D53+D55</f>
        <v>#REF!</v>
      </c>
      <c r="E57" s="121" t="e">
        <f t="shared" si="29"/>
        <v>#REF!</v>
      </c>
      <c r="F57" s="178" t="e">
        <f t="shared" si="29"/>
        <v>#REF!</v>
      </c>
      <c r="G57" s="123" t="e">
        <f>F57/D57</f>
        <v>#REF!</v>
      </c>
      <c r="H57" s="120" t="e">
        <f t="shared" ref="H57" si="30">H9+H13+H17+H19+H21+H23+H38+H42+H44+H49+H53+H55</f>
        <v>#REF!</v>
      </c>
      <c r="I57" s="123" t="e">
        <f t="shared" si="0"/>
        <v>#REF!</v>
      </c>
      <c r="J57" s="64"/>
    </row>
    <row r="58" spans="1:10" ht="6" customHeight="1" x14ac:dyDescent="0.25">
      <c r="C58" s="128"/>
      <c r="D58" s="124"/>
      <c r="E58" s="125"/>
      <c r="F58" s="179"/>
      <c r="G58" s="127"/>
      <c r="H58" s="124"/>
      <c r="I58" s="127"/>
      <c r="J58" s="64"/>
    </row>
    <row r="59" spans="1:10" ht="14.4" x14ac:dyDescent="0.3">
      <c r="B59" s="61" t="s">
        <v>490</v>
      </c>
      <c r="C59" s="112" t="e">
        <f>'Dettaglio Piano Sito'!#REF!+'Dettaglio Piano Sito'!#REF!</f>
        <v>#REF!</v>
      </c>
      <c r="D59" s="111" t="e">
        <f>'Dettaglio Piano Sito'!#REF!+'Dettaglio Piano Sito'!#REF!</f>
        <v>#REF!</v>
      </c>
      <c r="E59" s="112" t="e">
        <f>'Dettaglio Piano Sito'!#REF!+'Dettaglio Piano Sito'!#REF!</f>
        <v>#REF!</v>
      </c>
      <c r="F59" s="176" t="e">
        <f>'Dettaglio Piano Sito'!#REF!+'Dettaglio Piano Sito'!#REF!</f>
        <v>#REF!</v>
      </c>
      <c r="G59" s="114" t="e">
        <f>F59/D59</f>
        <v>#REF!</v>
      </c>
      <c r="H59" s="111" t="e">
        <f>'Dettaglio Piano Sito'!#REF!+'Dettaglio Piano Sito'!#REF!</f>
        <v>#REF!</v>
      </c>
      <c r="I59" s="114" t="e">
        <f t="shared" si="0"/>
        <v>#REF!</v>
      </c>
      <c r="J59" s="64"/>
    </row>
    <row r="60" spans="1:10" ht="7.2" customHeight="1" x14ac:dyDescent="0.25">
      <c r="C60" s="133"/>
      <c r="D60" s="129"/>
      <c r="E60" s="130"/>
      <c r="F60" s="180"/>
      <c r="G60" s="132"/>
      <c r="H60" s="129"/>
      <c r="I60" s="132"/>
      <c r="J60" s="64"/>
    </row>
    <row r="61" spans="1:10" ht="2.4" customHeight="1" x14ac:dyDescent="0.25">
      <c r="C61" s="133"/>
      <c r="D61" s="134"/>
      <c r="E61" s="135"/>
      <c r="F61" s="180"/>
      <c r="G61" s="132"/>
      <c r="H61" s="129"/>
      <c r="I61" s="132"/>
      <c r="J61" s="64"/>
    </row>
    <row r="62" spans="1:10" ht="18.600000000000001" thickBot="1" x14ac:dyDescent="0.4">
      <c r="B62" s="66" t="s">
        <v>491</v>
      </c>
      <c r="C62" s="140" t="e">
        <f t="shared" ref="C62" si="31">C57+C59</f>
        <v>#REF!</v>
      </c>
      <c r="D62" s="136" t="e">
        <f t="shared" ref="D62" si="32">D57+D59</f>
        <v>#REF!</v>
      </c>
      <c r="E62" s="137" t="e">
        <f t="shared" ref="E62:F62" si="33">E57+E59</f>
        <v>#REF!</v>
      </c>
      <c r="F62" s="181" t="e">
        <f t="shared" si="33"/>
        <v>#REF!</v>
      </c>
      <c r="G62" s="139" t="e">
        <f>F62/D62</f>
        <v>#REF!</v>
      </c>
      <c r="H62" s="136" t="e">
        <f t="shared" ref="H62" si="34">H57+H59</f>
        <v>#REF!</v>
      </c>
      <c r="I62" s="139" t="e">
        <f t="shared" si="0"/>
        <v>#REF!</v>
      </c>
      <c r="J62" s="64"/>
    </row>
    <row r="63" spans="1:10" ht="5.4" customHeight="1" thickBot="1" x14ac:dyDescent="0.35">
      <c r="B63" s="67"/>
      <c r="C63" s="86"/>
      <c r="D63" s="68"/>
      <c r="E63" s="68"/>
      <c r="F63" s="68"/>
      <c r="G63" s="69"/>
      <c r="H63" s="68"/>
      <c r="I63" s="60"/>
      <c r="J63" s="64"/>
    </row>
    <row r="64" spans="1:10" x14ac:dyDescent="0.25">
      <c r="C64" s="70" t="e">
        <f>'Dettaglio Piano Sito'!#REF!</f>
        <v>#REF!</v>
      </c>
      <c r="D64" s="70" t="e">
        <f>'Dettaglio Piano Sito'!#REF!</f>
        <v>#REF!</v>
      </c>
      <c r="E64" s="70" t="e">
        <f>'Dettaglio Piano Sito'!#REF!</f>
        <v>#REF!</v>
      </c>
      <c r="F64" s="70" t="e">
        <f>'Dettaglio Piano Sito'!#REF!</f>
        <v>#REF!</v>
      </c>
      <c r="G64" s="71"/>
      <c r="H64" s="70" t="e">
        <f>'Dettaglio Piano Sito'!#REF!</f>
        <v>#REF!</v>
      </c>
    </row>
    <row r="65" spans="3:8" x14ac:dyDescent="0.25">
      <c r="C65" s="72" t="e">
        <f t="shared" ref="C65" si="35">C62-C64</f>
        <v>#REF!</v>
      </c>
      <c r="D65" s="72" t="e">
        <f t="shared" ref="D65" si="36">D62-D64</f>
        <v>#REF!</v>
      </c>
      <c r="E65" s="72" t="e">
        <f t="shared" ref="E65:F65" si="37">E62-E64</f>
        <v>#REF!</v>
      </c>
      <c r="F65" s="72" t="e">
        <f t="shared" si="37"/>
        <v>#REF!</v>
      </c>
      <c r="G65" s="72"/>
      <c r="H65" s="72" t="e">
        <f t="shared" ref="H65" si="38">H62-H64</f>
        <v>#REF!</v>
      </c>
    </row>
    <row r="66" spans="3:8" x14ac:dyDescent="0.25">
      <c r="C66" s="72"/>
      <c r="D66" s="72"/>
      <c r="E66" s="72"/>
      <c r="F66" s="72"/>
      <c r="G66" s="72"/>
      <c r="H66" s="71" t="e">
        <f>E62/C62</f>
        <v>#REF!</v>
      </c>
    </row>
    <row r="67" spans="3:8" x14ac:dyDescent="0.25">
      <c r="C67" s="72"/>
      <c r="D67" s="72"/>
      <c r="E67" s="72"/>
      <c r="F67" s="72"/>
      <c r="G67" s="72"/>
      <c r="H67" s="72"/>
    </row>
    <row r="68" spans="3:8" x14ac:dyDescent="0.25">
      <c r="C68" s="72"/>
      <c r="D68" s="72"/>
      <c r="E68" s="72"/>
      <c r="F68" s="72"/>
      <c r="G68" s="72"/>
      <c r="H68" s="72"/>
    </row>
    <row r="69" spans="3:8" x14ac:dyDescent="0.25">
      <c r="C69" s="72"/>
      <c r="D69" s="72"/>
      <c r="E69" s="72"/>
      <c r="F69" s="72"/>
      <c r="G69" s="72"/>
      <c r="H69" s="72"/>
    </row>
    <row r="70" spans="3:8" x14ac:dyDescent="0.25">
      <c r="C70" s="72"/>
      <c r="D70" s="72"/>
      <c r="E70" s="72"/>
      <c r="F70" s="72"/>
      <c r="G70" s="72"/>
      <c r="H70" s="72"/>
    </row>
    <row r="71" spans="3:8" x14ac:dyDescent="0.25">
      <c r="C71" s="72"/>
      <c r="D71" s="72"/>
      <c r="E71" s="72"/>
      <c r="F71" s="72"/>
      <c r="G71" s="72"/>
      <c r="H71" s="72"/>
    </row>
    <row r="72" spans="3:8" s="89" customFormat="1" x14ac:dyDescent="0.25">
      <c r="C72" s="90"/>
    </row>
    <row r="73" spans="3:8" s="89" customFormat="1" x14ac:dyDescent="0.25"/>
    <row r="74" spans="3:8" s="89" customFormat="1" x14ac:dyDescent="0.25"/>
    <row r="75" spans="3:8" s="89" customFormat="1" x14ac:dyDescent="0.25"/>
    <row r="76" spans="3:8" s="89" customFormat="1" x14ac:dyDescent="0.25"/>
    <row r="77" spans="3:8" s="89" customFormat="1" x14ac:dyDescent="0.25"/>
    <row r="78" spans="3:8" s="89" customFormat="1" x14ac:dyDescent="0.25"/>
    <row r="79" spans="3:8" s="89" customFormat="1" x14ac:dyDescent="0.25"/>
  </sheetData>
  <pageMargins left="0.11811023622047245" right="0.11811023622047245" top="0.74803149606299213" bottom="0.74803149606299213" header="0.31496062992125984" footer="0.31496062992125984"/>
  <pageSetup paperSize="8" scale="87" orientation="portrait" r:id="rId1"/>
  <ignoredErrors>
    <ignoredError sqref="G9:G31 G42:G62 D9:D6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43CCD-673E-469E-9DE1-971648F6AF12}">
  <sheetPr codeName="Foglio10">
    <pageSetUpPr fitToPage="1"/>
  </sheetPr>
  <dimension ref="A1:M73"/>
  <sheetViews>
    <sheetView showGridLines="0" topLeftCell="B1" zoomScale="90" zoomScaleNormal="90" workbookViewId="0">
      <pane xSplit="1" ySplit="3" topLeftCell="C4" activePane="bottomRight" state="frozen"/>
      <selection activeCell="G38" sqref="G38"/>
      <selection pane="topRight" activeCell="G38" sqref="G38"/>
      <selection pane="bottomLeft" activeCell="G38" sqref="G38"/>
      <selection pane="bottomRight" activeCell="K5" sqref="K5"/>
    </sheetView>
  </sheetViews>
  <sheetFormatPr defaultColWidth="9.109375" defaultRowHeight="12" x14ac:dyDescent="0.25"/>
  <cols>
    <col min="1" max="1" width="2.109375" style="56" customWidth="1"/>
    <col min="2" max="2" width="35" style="56" customWidth="1"/>
    <col min="3" max="7" width="19.88671875" style="56" customWidth="1"/>
    <col min="8" max="8" width="19.88671875" style="56" hidden="1" customWidth="1"/>
    <col min="9" max="9" width="22.109375" style="56" customWidth="1"/>
    <col min="10" max="10" width="15.33203125" style="56" hidden="1" customWidth="1"/>
    <col min="11" max="11" width="16.5546875" style="56" customWidth="1"/>
    <col min="12" max="12" width="1.5546875" style="56" customWidth="1"/>
    <col min="13" max="16384" width="9.109375" style="56"/>
  </cols>
  <sheetData>
    <row r="1" spans="1:13" ht="3" customHeight="1" x14ac:dyDescent="0.25"/>
    <row r="2" spans="1:13" ht="21" customHeight="1" thickBot="1" x14ac:dyDescent="0.3">
      <c r="C2" s="168"/>
      <c r="D2" s="168" t="s">
        <v>2</v>
      </c>
      <c r="E2" s="168" t="s">
        <v>470</v>
      </c>
      <c r="F2" s="168" t="s">
        <v>471</v>
      </c>
      <c r="G2" s="169" t="s">
        <v>502</v>
      </c>
      <c r="H2" s="169"/>
      <c r="I2" s="169" t="s">
        <v>495</v>
      </c>
      <c r="J2" s="170" t="e">
        <f>G4-D4</f>
        <v>#REF!</v>
      </c>
      <c r="K2" s="168"/>
    </row>
    <row r="3" spans="1:13" ht="67.95" customHeight="1" x14ac:dyDescent="0.25">
      <c r="C3" s="93" t="s">
        <v>472</v>
      </c>
      <c r="D3" s="94" t="s">
        <v>496</v>
      </c>
      <c r="E3" s="96" t="s">
        <v>497</v>
      </c>
      <c r="F3" s="97" t="s">
        <v>498</v>
      </c>
      <c r="G3" s="95" t="s">
        <v>494</v>
      </c>
      <c r="H3" s="57" t="s">
        <v>492</v>
      </c>
      <c r="I3" s="98" t="s">
        <v>499</v>
      </c>
      <c r="J3" s="99" t="s">
        <v>493</v>
      </c>
      <c r="K3" s="100" t="s">
        <v>503</v>
      </c>
    </row>
    <row r="4" spans="1:13" ht="14.4" x14ac:dyDescent="0.3">
      <c r="A4" s="58"/>
      <c r="B4" s="21" t="s">
        <v>322</v>
      </c>
      <c r="C4" s="101" t="e">
        <f>'Dettaglio Piano Sito'!#REF!</f>
        <v>#REF!</v>
      </c>
      <c r="D4" s="105" t="e">
        <f>'Dettaglio Piano Sito'!#REF!</f>
        <v>#REF!</v>
      </c>
      <c r="E4" s="103" t="e">
        <f>'Dettaglio Piano Sito'!#REF!</f>
        <v>#REF!</v>
      </c>
      <c r="F4" s="101" t="e">
        <f>'Dettaglio Piano Sito'!#REF!</f>
        <v>#REF!</v>
      </c>
      <c r="G4" s="141" t="e">
        <f>'Dettaglio Piano Sito'!#REF!</f>
        <v>#REF!</v>
      </c>
      <c r="H4" s="142" t="e">
        <f>'Dettaglio Piano Sito'!#REF!</f>
        <v>#REF!</v>
      </c>
      <c r="I4" s="143" t="e">
        <f>'Dettaglio Piano Sito'!#REF!</f>
        <v>#REF!</v>
      </c>
      <c r="J4" s="144" t="e">
        <f t="shared" ref="J4:J9" si="0">G4/C4</f>
        <v>#REF!</v>
      </c>
      <c r="K4" s="144" t="e">
        <f>G4/D4</f>
        <v>#REF!</v>
      </c>
      <c r="L4" s="59"/>
    </row>
    <row r="5" spans="1:13" ht="14.4" x14ac:dyDescent="0.3">
      <c r="A5" s="58"/>
      <c r="B5" s="21" t="s">
        <v>323</v>
      </c>
      <c r="C5" s="106" t="e">
        <f>'Dettaglio Piano Sito'!#REF!</f>
        <v>#REF!</v>
      </c>
      <c r="D5" s="110" t="e">
        <f>'Dettaglio Piano Sito'!#REF!</f>
        <v>#REF!</v>
      </c>
      <c r="E5" s="108" t="e">
        <f>'Dettaglio Piano Sito'!#REF!</f>
        <v>#REF!</v>
      </c>
      <c r="F5" s="106" t="e">
        <f>'Dettaglio Piano Sito'!#REF!</f>
        <v>#REF!</v>
      </c>
      <c r="G5" s="145" t="e">
        <f>'Dettaglio Piano Sito'!#REF!</f>
        <v>#REF!</v>
      </c>
      <c r="H5" s="146" t="e">
        <f>'Dettaglio Piano Sito'!#REF!</f>
        <v>#REF!</v>
      </c>
      <c r="I5" s="143" t="e">
        <f>'Dettaglio Piano Sito'!#REF!</f>
        <v>#REF!</v>
      </c>
      <c r="J5" s="144" t="e">
        <f t="shared" si="0"/>
        <v>#REF!</v>
      </c>
      <c r="K5" s="144" t="e">
        <f t="shared" ref="K5:K8" si="1">G5/D5</f>
        <v>#REF!</v>
      </c>
      <c r="L5" s="59"/>
    </row>
    <row r="6" spans="1:13" ht="14.4" x14ac:dyDescent="0.3">
      <c r="A6" s="58"/>
      <c r="B6" s="21" t="s">
        <v>325</v>
      </c>
      <c r="C6" s="106" t="e">
        <f>'Dettaglio Piano Sito'!#REF!</f>
        <v>#REF!</v>
      </c>
      <c r="D6" s="110" t="e">
        <f>'Dettaglio Piano Sito'!#REF!</f>
        <v>#REF!</v>
      </c>
      <c r="E6" s="108" t="e">
        <f>'Dettaglio Piano Sito'!#REF!</f>
        <v>#REF!</v>
      </c>
      <c r="F6" s="106" t="e">
        <f>'Dettaglio Piano Sito'!#REF!</f>
        <v>#REF!</v>
      </c>
      <c r="G6" s="145" t="e">
        <f>'Dettaglio Piano Sito'!#REF!</f>
        <v>#REF!</v>
      </c>
      <c r="H6" s="146" t="e">
        <f>'Dettaglio Piano Sito'!#REF!</f>
        <v>#REF!</v>
      </c>
      <c r="I6" s="143" t="e">
        <f>'Dettaglio Piano Sito'!#REF!</f>
        <v>#REF!</v>
      </c>
      <c r="J6" s="144" t="e">
        <f t="shared" si="0"/>
        <v>#REF!</v>
      </c>
      <c r="K6" s="144" t="e">
        <f t="shared" si="1"/>
        <v>#REF!</v>
      </c>
      <c r="L6" s="59"/>
    </row>
    <row r="7" spans="1:13" ht="14.4" x14ac:dyDescent="0.3">
      <c r="A7" s="58"/>
      <c r="B7" s="21" t="s">
        <v>473</v>
      </c>
      <c r="C7" s="106" t="e">
        <f>'Dettaglio Piano Sito'!#REF!</f>
        <v>#REF!</v>
      </c>
      <c r="D7" s="110" t="e">
        <f>'Dettaglio Piano Sito'!#REF!</f>
        <v>#REF!</v>
      </c>
      <c r="E7" s="108" t="e">
        <f>'Dettaglio Piano Sito'!#REF!</f>
        <v>#REF!</v>
      </c>
      <c r="F7" s="106" t="e">
        <f>'Dettaglio Piano Sito'!#REF!</f>
        <v>#REF!</v>
      </c>
      <c r="G7" s="145" t="e">
        <f>'Dettaglio Piano Sito'!#REF!</f>
        <v>#REF!</v>
      </c>
      <c r="H7" s="146" t="e">
        <f>'Dettaglio Piano Sito'!#REF!</f>
        <v>#REF!</v>
      </c>
      <c r="I7" s="143" t="e">
        <f>'Dettaglio Piano Sito'!#REF!</f>
        <v>#REF!</v>
      </c>
      <c r="J7" s="144" t="e">
        <f t="shared" si="0"/>
        <v>#REF!</v>
      </c>
      <c r="K7" s="144" t="e">
        <f t="shared" si="1"/>
        <v>#REF!</v>
      </c>
      <c r="L7" s="59"/>
    </row>
    <row r="8" spans="1:13" ht="14.4" x14ac:dyDescent="0.3">
      <c r="A8" s="58"/>
      <c r="B8" s="21" t="s">
        <v>358</v>
      </c>
      <c r="C8" s="106" t="e">
        <f>'Dettaglio Piano Sito'!#REF!</f>
        <v>#REF!</v>
      </c>
      <c r="D8" s="110" t="e">
        <f>'Dettaglio Piano Sito'!#REF!</f>
        <v>#REF!</v>
      </c>
      <c r="E8" s="108" t="e">
        <f>'Dettaglio Piano Sito'!#REF!</f>
        <v>#REF!</v>
      </c>
      <c r="F8" s="106" t="e">
        <f>'Dettaglio Piano Sito'!#REF!</f>
        <v>#REF!</v>
      </c>
      <c r="G8" s="145" t="e">
        <f>'Dettaglio Piano Sito'!#REF!</f>
        <v>#REF!</v>
      </c>
      <c r="H8" s="146" t="e">
        <f>'Dettaglio Piano Sito'!#REF!</f>
        <v>#REF!</v>
      </c>
      <c r="I8" s="143" t="e">
        <f>'Dettaglio Piano Sito'!#REF!</f>
        <v>#REF!</v>
      </c>
      <c r="J8" s="144" t="e">
        <f t="shared" si="0"/>
        <v>#REF!</v>
      </c>
      <c r="K8" s="144" t="e">
        <f t="shared" si="1"/>
        <v>#REF!</v>
      </c>
      <c r="L8" s="59"/>
    </row>
    <row r="9" spans="1:13" ht="14.4" x14ac:dyDescent="0.3">
      <c r="A9" s="58"/>
      <c r="B9" s="61" t="s">
        <v>474</v>
      </c>
      <c r="C9" s="111" t="e">
        <f t="shared" ref="C9:D9" si="2">SUM(C4:C8)</f>
        <v>#REF!</v>
      </c>
      <c r="D9" s="112" t="e">
        <f t="shared" si="2"/>
        <v>#REF!</v>
      </c>
      <c r="E9" s="113" t="e">
        <f t="shared" ref="E9:F9" si="3">SUM(E4:E8)</f>
        <v>#REF!</v>
      </c>
      <c r="F9" s="111" t="e">
        <f t="shared" si="3"/>
        <v>#REF!</v>
      </c>
      <c r="G9" s="112" t="e">
        <f t="shared" ref="G9:I9" si="4">SUM(G4:G8)</f>
        <v>#REF!</v>
      </c>
      <c r="H9" s="113" t="e">
        <f t="shared" si="4"/>
        <v>#REF!</v>
      </c>
      <c r="I9" s="147" t="e">
        <f t="shared" si="4"/>
        <v>#REF!</v>
      </c>
      <c r="J9" s="148" t="e">
        <f t="shared" si="0"/>
        <v>#REF!</v>
      </c>
      <c r="K9" s="148" t="e">
        <f>G9/D9</f>
        <v>#REF!</v>
      </c>
      <c r="L9" s="59"/>
      <c r="M9" s="88"/>
    </row>
    <row r="10" spans="1:13" ht="6.6" customHeight="1" x14ac:dyDescent="0.3">
      <c r="A10" s="58"/>
      <c r="B10" s="62"/>
      <c r="C10" s="115"/>
      <c r="D10" s="119"/>
      <c r="E10" s="117"/>
      <c r="F10" s="115"/>
      <c r="G10" s="149"/>
      <c r="H10" s="150"/>
      <c r="I10" s="151"/>
      <c r="J10" s="152"/>
      <c r="K10" s="152"/>
      <c r="L10" s="63"/>
    </row>
    <row r="11" spans="1:13" ht="14.4" x14ac:dyDescent="0.3">
      <c r="A11" s="58"/>
      <c r="B11" s="21" t="s">
        <v>336</v>
      </c>
      <c r="C11" s="106" t="e">
        <f>'Dettaglio Piano Sito'!#REF!</f>
        <v>#REF!</v>
      </c>
      <c r="D11" s="110" t="e">
        <f>'Dettaglio Piano Sito'!#REF!</f>
        <v>#REF!</v>
      </c>
      <c r="E11" s="108" t="e">
        <f>'Dettaglio Piano Sito'!#REF!</f>
        <v>#REF!</v>
      </c>
      <c r="F11" s="106" t="e">
        <f>'Dettaglio Piano Sito'!#REF!</f>
        <v>#REF!</v>
      </c>
      <c r="G11" s="145" t="e">
        <f>'Dettaglio Piano Sito'!#REF!</f>
        <v>#REF!</v>
      </c>
      <c r="H11" s="146" t="e">
        <f>'Dettaglio Piano Sito'!#REF!</f>
        <v>#REF!</v>
      </c>
      <c r="I11" s="143" t="e">
        <f>'Dettaglio Piano Sito'!#REF!</f>
        <v>#REF!</v>
      </c>
      <c r="J11" s="144" t="e">
        <f>G11/C11</f>
        <v>#REF!</v>
      </c>
      <c r="K11" s="144" t="e">
        <f t="shared" ref="K11:K12" si="5">G11/D11</f>
        <v>#REF!</v>
      </c>
      <c r="L11" s="59"/>
    </row>
    <row r="12" spans="1:13" ht="14.4" x14ac:dyDescent="0.3">
      <c r="A12" s="58"/>
      <c r="B12" s="21" t="s">
        <v>475</v>
      </c>
      <c r="C12" s="106" t="e">
        <f>'Dettaglio Piano Sito'!#REF!</f>
        <v>#REF!</v>
      </c>
      <c r="D12" s="110" t="e">
        <f>'Dettaglio Piano Sito'!#REF!</f>
        <v>#REF!</v>
      </c>
      <c r="E12" s="108" t="e">
        <f>'Dettaglio Piano Sito'!#REF!</f>
        <v>#REF!</v>
      </c>
      <c r="F12" s="106" t="e">
        <f>'Dettaglio Piano Sito'!#REF!</f>
        <v>#REF!</v>
      </c>
      <c r="G12" s="145" t="e">
        <f>'Dettaglio Piano Sito'!#REF!</f>
        <v>#REF!</v>
      </c>
      <c r="H12" s="146" t="e">
        <f>'Dettaglio Piano Sito'!#REF!</f>
        <v>#REF!</v>
      </c>
      <c r="I12" s="143" t="e">
        <f>'Dettaglio Piano Sito'!#REF!</f>
        <v>#REF!</v>
      </c>
      <c r="J12" s="144" t="e">
        <f>G12/C12</f>
        <v>#REF!</v>
      </c>
      <c r="K12" s="144" t="e">
        <f t="shared" si="5"/>
        <v>#REF!</v>
      </c>
      <c r="L12" s="59"/>
    </row>
    <row r="13" spans="1:13" ht="14.4" x14ac:dyDescent="0.3">
      <c r="A13" s="58"/>
      <c r="B13" s="61" t="s">
        <v>476</v>
      </c>
      <c r="C13" s="111" t="e">
        <f t="shared" ref="C13:D13" si="6">SUM(C11:C12)</f>
        <v>#REF!</v>
      </c>
      <c r="D13" s="112" t="e">
        <f t="shared" si="6"/>
        <v>#REF!</v>
      </c>
      <c r="E13" s="113" t="e">
        <f t="shared" ref="E13:F13" si="7">SUM(E11:E12)</f>
        <v>#REF!</v>
      </c>
      <c r="F13" s="111" t="e">
        <f t="shared" si="7"/>
        <v>#REF!</v>
      </c>
      <c r="G13" s="112" t="e">
        <f t="shared" ref="G13:I13" si="8">SUM(G11:G12)</f>
        <v>#REF!</v>
      </c>
      <c r="H13" s="113" t="e">
        <f t="shared" si="8"/>
        <v>#REF!</v>
      </c>
      <c r="I13" s="147" t="e">
        <f t="shared" si="8"/>
        <v>#REF!</v>
      </c>
      <c r="J13" s="148" t="e">
        <f>G13/C13</f>
        <v>#REF!</v>
      </c>
      <c r="K13" s="148" t="e">
        <f>G13/D13</f>
        <v>#REF!</v>
      </c>
      <c r="L13" s="59"/>
    </row>
    <row r="14" spans="1:13" ht="6.6" customHeight="1" x14ac:dyDescent="0.3">
      <c r="A14" s="58"/>
      <c r="B14" s="62"/>
      <c r="C14" s="115"/>
      <c r="D14" s="119"/>
      <c r="E14" s="117"/>
      <c r="F14" s="115"/>
      <c r="G14" s="149"/>
      <c r="H14" s="150"/>
      <c r="I14" s="151"/>
      <c r="J14" s="152"/>
      <c r="K14" s="152"/>
      <c r="L14" s="63"/>
    </row>
    <row r="15" spans="1:13" ht="14.4" x14ac:dyDescent="0.3">
      <c r="A15" s="58"/>
      <c r="B15" s="21" t="s">
        <v>335</v>
      </c>
      <c r="C15" s="106" t="e">
        <f>'Dettaglio Piano Sito'!#REF!</f>
        <v>#REF!</v>
      </c>
      <c r="D15" s="110" t="e">
        <f>'Dettaglio Piano Sito'!#REF!</f>
        <v>#REF!</v>
      </c>
      <c r="E15" s="108" t="e">
        <f>'Dettaglio Piano Sito'!#REF!</f>
        <v>#REF!</v>
      </c>
      <c r="F15" s="106" t="e">
        <f>'Dettaglio Piano Sito'!#REF!</f>
        <v>#REF!</v>
      </c>
      <c r="G15" s="145" t="e">
        <f>'Dettaglio Piano Sito'!#REF!</f>
        <v>#REF!</v>
      </c>
      <c r="H15" s="146" t="e">
        <f>'Dettaglio Piano Sito'!#REF!</f>
        <v>#REF!</v>
      </c>
      <c r="I15" s="143" t="e">
        <f>'Dettaglio Piano Sito'!#REF!</f>
        <v>#REF!</v>
      </c>
      <c r="J15" s="144" t="e">
        <f>G15/C15</f>
        <v>#REF!</v>
      </c>
      <c r="K15" s="144" t="e">
        <f t="shared" ref="K15:K16" si="9">G15/D15</f>
        <v>#REF!</v>
      </c>
      <c r="L15" s="59"/>
    </row>
    <row r="16" spans="1:13" ht="14.4" x14ac:dyDescent="0.3">
      <c r="A16" s="58"/>
      <c r="B16" s="21" t="s">
        <v>477</v>
      </c>
      <c r="C16" s="106" t="e">
        <f>'Dettaglio Piano Sito'!#REF!</f>
        <v>#REF!</v>
      </c>
      <c r="D16" s="110" t="e">
        <f>'Dettaglio Piano Sito'!#REF!</f>
        <v>#REF!</v>
      </c>
      <c r="E16" s="108" t="e">
        <f>'Dettaglio Piano Sito'!#REF!</f>
        <v>#REF!</v>
      </c>
      <c r="F16" s="106" t="e">
        <f>'Dettaglio Piano Sito'!#REF!</f>
        <v>#REF!</v>
      </c>
      <c r="G16" s="145" t="e">
        <f>'Dettaglio Piano Sito'!#REF!</f>
        <v>#REF!</v>
      </c>
      <c r="H16" s="146" t="e">
        <f>'Dettaglio Piano Sito'!#REF!</f>
        <v>#REF!</v>
      </c>
      <c r="I16" s="143" t="e">
        <f>'Dettaglio Piano Sito'!#REF!</f>
        <v>#REF!</v>
      </c>
      <c r="J16" s="144" t="e">
        <f>G16/C16</f>
        <v>#REF!</v>
      </c>
      <c r="K16" s="144" t="e">
        <f t="shared" si="9"/>
        <v>#REF!</v>
      </c>
      <c r="L16" s="59"/>
    </row>
    <row r="17" spans="1:12" ht="14.4" x14ac:dyDescent="0.3">
      <c r="A17" s="58"/>
      <c r="B17" s="61" t="s">
        <v>478</v>
      </c>
      <c r="C17" s="111" t="e">
        <f t="shared" ref="C17:D17" si="10">SUM(C15:C16)</f>
        <v>#REF!</v>
      </c>
      <c r="D17" s="112" t="e">
        <f t="shared" si="10"/>
        <v>#REF!</v>
      </c>
      <c r="E17" s="113" t="e">
        <f t="shared" ref="E17:F17" si="11">SUM(E15:E16)</f>
        <v>#REF!</v>
      </c>
      <c r="F17" s="111" t="e">
        <f t="shared" si="11"/>
        <v>#REF!</v>
      </c>
      <c r="G17" s="112" t="e">
        <f t="shared" ref="G17:I17" si="12">SUM(G15:G16)</f>
        <v>#REF!</v>
      </c>
      <c r="H17" s="113" t="e">
        <f t="shared" si="12"/>
        <v>#REF!</v>
      </c>
      <c r="I17" s="147" t="e">
        <f t="shared" si="12"/>
        <v>#REF!</v>
      </c>
      <c r="J17" s="148" t="e">
        <f>G17/C17</f>
        <v>#REF!</v>
      </c>
      <c r="K17" s="148" t="e">
        <f>G17/D17</f>
        <v>#REF!</v>
      </c>
      <c r="L17" s="59"/>
    </row>
    <row r="18" spans="1:12" ht="6.6" customHeight="1" x14ac:dyDescent="0.3">
      <c r="A18" s="58"/>
      <c r="B18" s="62"/>
      <c r="C18" s="115"/>
      <c r="D18" s="119"/>
      <c r="E18" s="117"/>
      <c r="F18" s="115"/>
      <c r="G18" s="149"/>
      <c r="H18" s="150"/>
      <c r="I18" s="151"/>
      <c r="J18" s="152"/>
      <c r="K18" s="152"/>
      <c r="L18" s="63"/>
    </row>
    <row r="19" spans="1:12" ht="14.4" x14ac:dyDescent="0.3">
      <c r="A19" s="58"/>
      <c r="B19" s="61" t="s">
        <v>479</v>
      </c>
      <c r="C19" s="111" t="e">
        <f>'Dettaglio Piano Sito'!#REF!+'Dettaglio Piano Sito'!#REF!+'Dettaglio Piano Sito'!#REF!</f>
        <v>#REF!</v>
      </c>
      <c r="D19" s="112" t="e">
        <f>'Dettaglio Piano Sito'!#REF!+'Dettaglio Piano Sito'!#REF!+'Dettaglio Piano Sito'!#REF!</f>
        <v>#REF!</v>
      </c>
      <c r="E19" s="113" t="e">
        <f>'Dettaglio Piano Sito'!#REF!+'Dettaglio Piano Sito'!#REF!+'Dettaglio Piano Sito'!#REF!</f>
        <v>#REF!</v>
      </c>
      <c r="F19" s="111" t="e">
        <f>'Dettaglio Piano Sito'!#REF!+'Dettaglio Piano Sito'!#REF!+'Dettaglio Piano Sito'!#REF!</f>
        <v>#REF!</v>
      </c>
      <c r="G19" s="112" t="e">
        <f>'Dettaglio Piano Sito'!#REF!+'Dettaglio Piano Sito'!#REF!+'Dettaglio Piano Sito'!#REF!</f>
        <v>#REF!</v>
      </c>
      <c r="H19" s="113" t="e">
        <f>'Dettaglio Piano Sito'!#REF!+'Dettaglio Piano Sito'!#REF!+'Dettaglio Piano Sito'!#REF!</f>
        <v>#REF!</v>
      </c>
      <c r="I19" s="147" t="e">
        <f>'Dettaglio Piano Sito'!#REF!+'Dettaglio Piano Sito'!#REF!+'Dettaglio Piano Sito'!#REF!</f>
        <v>#REF!</v>
      </c>
      <c r="J19" s="148" t="e">
        <f>G19/C19</f>
        <v>#REF!</v>
      </c>
      <c r="K19" s="148" t="e">
        <f>G19/D19</f>
        <v>#REF!</v>
      </c>
      <c r="L19" s="59"/>
    </row>
    <row r="20" spans="1:12" ht="6.6" customHeight="1" x14ac:dyDescent="0.3">
      <c r="A20" s="58"/>
      <c r="B20" s="62"/>
      <c r="C20" s="115"/>
      <c r="D20" s="119"/>
      <c r="E20" s="117"/>
      <c r="F20" s="115"/>
      <c r="G20" s="149"/>
      <c r="H20" s="150"/>
      <c r="I20" s="151"/>
      <c r="J20" s="152"/>
      <c r="K20" s="152"/>
      <c r="L20" s="63"/>
    </row>
    <row r="21" spans="1:12" ht="14.4" x14ac:dyDescent="0.3">
      <c r="A21" s="58"/>
      <c r="B21" s="61" t="s">
        <v>480</v>
      </c>
      <c r="C21" s="111" t="e">
        <f>'Dettaglio Piano Sito'!#REF!+'Dettaglio Piano Sito'!#REF!</f>
        <v>#REF!</v>
      </c>
      <c r="D21" s="112" t="e">
        <f>'Dettaglio Piano Sito'!#REF!+'Dettaglio Piano Sito'!#REF!</f>
        <v>#REF!</v>
      </c>
      <c r="E21" s="113" t="e">
        <f>'Dettaglio Piano Sito'!#REF!+'Dettaglio Piano Sito'!#REF!</f>
        <v>#REF!</v>
      </c>
      <c r="F21" s="111" t="e">
        <f>'Dettaglio Piano Sito'!#REF!+'Dettaglio Piano Sito'!#REF!</f>
        <v>#REF!</v>
      </c>
      <c r="G21" s="112" t="e">
        <f>'Dettaglio Piano Sito'!#REF!+'Dettaglio Piano Sito'!#REF!</f>
        <v>#REF!</v>
      </c>
      <c r="H21" s="113" t="e">
        <f>'Dettaglio Piano Sito'!#REF!+'Dettaglio Piano Sito'!#REF!</f>
        <v>#REF!</v>
      </c>
      <c r="I21" s="147" t="e">
        <f>'Dettaglio Piano Sito'!#REF!+'Dettaglio Piano Sito'!#REF!</f>
        <v>#REF!</v>
      </c>
      <c r="J21" s="148" t="e">
        <f>G21/C21</f>
        <v>#REF!</v>
      </c>
      <c r="K21" s="148" t="e">
        <f>G21/D21</f>
        <v>#REF!</v>
      </c>
      <c r="L21" s="59"/>
    </row>
    <row r="22" spans="1:12" ht="6.6" customHeight="1" x14ac:dyDescent="0.3">
      <c r="A22" s="58"/>
      <c r="B22" s="62"/>
      <c r="C22" s="115"/>
      <c r="D22" s="119"/>
      <c r="E22" s="117"/>
      <c r="F22" s="115"/>
      <c r="G22" s="149"/>
      <c r="H22" s="150"/>
      <c r="I22" s="151"/>
      <c r="J22" s="152"/>
      <c r="K22" s="152"/>
      <c r="L22" s="59"/>
    </row>
    <row r="23" spans="1:12" ht="14.4" x14ac:dyDescent="0.3">
      <c r="A23" s="58"/>
      <c r="B23" s="61" t="s">
        <v>481</v>
      </c>
      <c r="C23" s="111" t="e">
        <f>'Dettaglio Piano Sito'!#REF!</f>
        <v>#REF!</v>
      </c>
      <c r="D23" s="112" t="e">
        <f>'Dettaglio Piano Sito'!#REF!</f>
        <v>#REF!</v>
      </c>
      <c r="E23" s="113" t="e">
        <f>'Dettaglio Piano Sito'!#REF!</f>
        <v>#REF!</v>
      </c>
      <c r="F23" s="111" t="e">
        <f>'Dettaglio Piano Sito'!#REF!</f>
        <v>#REF!</v>
      </c>
      <c r="G23" s="112" t="e">
        <f>'Dettaglio Piano Sito'!#REF!</f>
        <v>#REF!</v>
      </c>
      <c r="H23" s="113" t="e">
        <f>'Dettaglio Piano Sito'!#REF!</f>
        <v>#REF!</v>
      </c>
      <c r="I23" s="147" t="e">
        <f>'Dettaglio Piano Sito'!#REF!</f>
        <v>#REF!</v>
      </c>
      <c r="J23" s="148" t="e">
        <f>G23/C23</f>
        <v>#REF!</v>
      </c>
      <c r="K23" s="148" t="e">
        <f>G23/D23</f>
        <v>#REF!</v>
      </c>
      <c r="L23" s="59"/>
    </row>
    <row r="24" spans="1:12" ht="6.6" customHeight="1" x14ac:dyDescent="0.3">
      <c r="A24" s="58"/>
      <c r="B24" s="62"/>
      <c r="C24" s="115"/>
      <c r="D24" s="119"/>
      <c r="E24" s="117"/>
      <c r="F24" s="115"/>
      <c r="G24" s="149"/>
      <c r="H24" s="150"/>
      <c r="I24" s="151"/>
      <c r="J24" s="152"/>
      <c r="K24" s="152"/>
      <c r="L24" s="59"/>
    </row>
    <row r="25" spans="1:12" ht="14.4" x14ac:dyDescent="0.3">
      <c r="A25" s="58"/>
      <c r="B25" s="21" t="s">
        <v>328</v>
      </c>
      <c r="C25" s="106" t="e">
        <f>'Dettaglio Piano Sito'!#REF!</f>
        <v>#REF!</v>
      </c>
      <c r="D25" s="110" t="e">
        <f>'Dettaglio Piano Sito'!#REF!</f>
        <v>#REF!</v>
      </c>
      <c r="E25" s="108" t="e">
        <f>'Dettaglio Piano Sito'!#REF!</f>
        <v>#REF!</v>
      </c>
      <c r="F25" s="106" t="e">
        <f>'Dettaglio Piano Sito'!#REF!</f>
        <v>#REF!</v>
      </c>
      <c r="G25" s="145" t="e">
        <f>'Dettaglio Piano Sito'!#REF!</f>
        <v>#REF!</v>
      </c>
      <c r="H25" s="146" t="e">
        <f>'Dettaglio Piano Sito'!#REF!</f>
        <v>#REF!</v>
      </c>
      <c r="I25" s="143" t="e">
        <f>'Dettaglio Piano Sito'!#REF!</f>
        <v>#REF!</v>
      </c>
      <c r="J25" s="144" t="e">
        <f>G25/C25</f>
        <v>#REF!</v>
      </c>
      <c r="K25" s="144" t="e">
        <f t="shared" ref="K25:K51" si="13">G25/D25</f>
        <v>#REF!</v>
      </c>
      <c r="L25" s="59"/>
    </row>
    <row r="26" spans="1:12" ht="14.4" x14ac:dyDescent="0.3">
      <c r="A26" s="58"/>
      <c r="B26" s="21" t="s">
        <v>331</v>
      </c>
      <c r="C26" s="106" t="e">
        <f>'Dettaglio Piano Sito'!#REF!</f>
        <v>#REF!</v>
      </c>
      <c r="D26" s="110" t="e">
        <f>'Dettaglio Piano Sito'!#REF!</f>
        <v>#REF!</v>
      </c>
      <c r="E26" s="108" t="e">
        <f>'Dettaglio Piano Sito'!#REF!</f>
        <v>#REF!</v>
      </c>
      <c r="F26" s="106" t="e">
        <f>'Dettaglio Piano Sito'!#REF!</f>
        <v>#REF!</v>
      </c>
      <c r="G26" s="145" t="e">
        <f>'Dettaglio Piano Sito'!#REF!</f>
        <v>#REF!</v>
      </c>
      <c r="H26" s="146" t="e">
        <f>'Dettaglio Piano Sito'!#REF!</f>
        <v>#REF!</v>
      </c>
      <c r="I26" s="143" t="e">
        <f>'Dettaglio Piano Sito'!#REF!</f>
        <v>#REF!</v>
      </c>
      <c r="J26" s="144" t="e">
        <f t="shared" ref="J26:J38" si="14">G26/C26</f>
        <v>#REF!</v>
      </c>
      <c r="K26" s="144" t="e">
        <f t="shared" si="13"/>
        <v>#REF!</v>
      </c>
      <c r="L26" s="59"/>
    </row>
    <row r="27" spans="1:12" ht="14.4" x14ac:dyDescent="0.3">
      <c r="A27" s="58"/>
      <c r="B27" s="21" t="s">
        <v>329</v>
      </c>
      <c r="C27" s="106" t="e">
        <f>'Dettaglio Piano Sito'!#REF!</f>
        <v>#REF!</v>
      </c>
      <c r="D27" s="110" t="e">
        <f>'Dettaglio Piano Sito'!#REF!</f>
        <v>#REF!</v>
      </c>
      <c r="E27" s="108" t="e">
        <f>'Dettaglio Piano Sito'!#REF!</f>
        <v>#REF!</v>
      </c>
      <c r="F27" s="106" t="e">
        <f>'Dettaglio Piano Sito'!#REF!</f>
        <v>#REF!</v>
      </c>
      <c r="G27" s="145" t="e">
        <f>'Dettaglio Piano Sito'!#REF!</f>
        <v>#REF!</v>
      </c>
      <c r="H27" s="146" t="e">
        <f>'Dettaglio Piano Sito'!#REF!</f>
        <v>#REF!</v>
      </c>
      <c r="I27" s="143" t="e">
        <f>'Dettaglio Piano Sito'!#REF!</f>
        <v>#REF!</v>
      </c>
      <c r="J27" s="144" t="e">
        <f>G27/C27</f>
        <v>#REF!</v>
      </c>
      <c r="K27" s="144" t="e">
        <f t="shared" si="13"/>
        <v>#REF!</v>
      </c>
      <c r="L27" s="59"/>
    </row>
    <row r="28" spans="1:12" ht="14.4" x14ac:dyDescent="0.3">
      <c r="A28" s="58"/>
      <c r="B28" s="21" t="s">
        <v>333</v>
      </c>
      <c r="C28" s="106" t="e">
        <f>'Dettaglio Piano Sito'!#REF!</f>
        <v>#REF!</v>
      </c>
      <c r="D28" s="110" t="e">
        <f>'Dettaglio Piano Sito'!#REF!</f>
        <v>#REF!</v>
      </c>
      <c r="E28" s="108" t="e">
        <f>'Dettaglio Piano Sito'!#REF!</f>
        <v>#REF!</v>
      </c>
      <c r="F28" s="106" t="e">
        <f>'Dettaglio Piano Sito'!#REF!</f>
        <v>#REF!</v>
      </c>
      <c r="G28" s="145" t="e">
        <f>'Dettaglio Piano Sito'!#REF!</f>
        <v>#REF!</v>
      </c>
      <c r="H28" s="146" t="e">
        <f>'Dettaglio Piano Sito'!#REF!</f>
        <v>#REF!</v>
      </c>
      <c r="I28" s="143" t="e">
        <f>'Dettaglio Piano Sito'!#REF!</f>
        <v>#REF!</v>
      </c>
      <c r="J28" s="144" t="e">
        <f t="shared" si="14"/>
        <v>#REF!</v>
      </c>
      <c r="K28" s="144" t="e">
        <f t="shared" si="13"/>
        <v>#REF!</v>
      </c>
      <c r="L28" s="59"/>
    </row>
    <row r="29" spans="1:12" ht="14.4" x14ac:dyDescent="0.3">
      <c r="A29" s="58"/>
      <c r="B29" s="21" t="s">
        <v>324</v>
      </c>
      <c r="C29" s="106" t="e">
        <f>'Dettaglio Piano Sito'!#REF!</f>
        <v>#REF!</v>
      </c>
      <c r="D29" s="110" t="e">
        <f>'Dettaglio Piano Sito'!#REF!</f>
        <v>#REF!</v>
      </c>
      <c r="E29" s="108" t="e">
        <f>'Dettaglio Piano Sito'!#REF!</f>
        <v>#REF!</v>
      </c>
      <c r="F29" s="106" t="e">
        <f>'Dettaglio Piano Sito'!#REF!</f>
        <v>#REF!</v>
      </c>
      <c r="G29" s="145" t="e">
        <f>'Dettaglio Piano Sito'!#REF!</f>
        <v>#REF!</v>
      </c>
      <c r="H29" s="146" t="e">
        <f>'Dettaglio Piano Sito'!#REF!</f>
        <v>#REF!</v>
      </c>
      <c r="I29" s="143" t="e">
        <f>'Dettaglio Piano Sito'!#REF!</f>
        <v>#REF!</v>
      </c>
      <c r="J29" s="144" t="e">
        <f>G29/C29</f>
        <v>#REF!</v>
      </c>
      <c r="K29" s="144" t="e">
        <f t="shared" si="13"/>
        <v>#REF!</v>
      </c>
      <c r="L29" s="59"/>
    </row>
    <row r="30" spans="1:12" ht="14.4" x14ac:dyDescent="0.3">
      <c r="A30" s="58"/>
      <c r="B30" s="21" t="s">
        <v>332</v>
      </c>
      <c r="C30" s="106" t="e">
        <f>'Dettaglio Piano Sito'!#REF!</f>
        <v>#REF!</v>
      </c>
      <c r="D30" s="110" t="e">
        <f>'Dettaglio Piano Sito'!#REF!</f>
        <v>#REF!</v>
      </c>
      <c r="E30" s="108" t="e">
        <f>'Dettaglio Piano Sito'!#REF!</f>
        <v>#REF!</v>
      </c>
      <c r="F30" s="106" t="e">
        <f>'Dettaglio Piano Sito'!#REF!</f>
        <v>#REF!</v>
      </c>
      <c r="G30" s="145" t="e">
        <f>'Dettaglio Piano Sito'!#REF!</f>
        <v>#REF!</v>
      </c>
      <c r="H30" s="146" t="e">
        <f>'Dettaglio Piano Sito'!#REF!</f>
        <v>#REF!</v>
      </c>
      <c r="I30" s="143" t="e">
        <f>'Dettaglio Piano Sito'!#REF!</f>
        <v>#REF!</v>
      </c>
      <c r="J30" s="144" t="e">
        <f>G30/C30</f>
        <v>#REF!</v>
      </c>
      <c r="K30" s="144" t="e">
        <f t="shared" si="13"/>
        <v>#REF!</v>
      </c>
      <c r="L30" s="59"/>
    </row>
    <row r="31" spans="1:12" ht="14.4" x14ac:dyDescent="0.3">
      <c r="A31" s="58"/>
      <c r="B31" s="21" t="s">
        <v>334</v>
      </c>
      <c r="C31" s="106" t="e">
        <f>'Dettaglio Piano Sito'!#REF!</f>
        <v>#REF!</v>
      </c>
      <c r="D31" s="110" t="e">
        <f>'Dettaglio Piano Sito'!#REF!</f>
        <v>#REF!</v>
      </c>
      <c r="E31" s="108" t="e">
        <f>'Dettaglio Piano Sito'!#REF!</f>
        <v>#REF!</v>
      </c>
      <c r="F31" s="106" t="e">
        <f>'Dettaglio Piano Sito'!#REF!</f>
        <v>#REF!</v>
      </c>
      <c r="G31" s="145" t="e">
        <f>'Dettaglio Piano Sito'!#REF!</f>
        <v>#REF!</v>
      </c>
      <c r="H31" s="146" t="e">
        <f>'Dettaglio Piano Sito'!#REF!</f>
        <v>#REF!</v>
      </c>
      <c r="I31" s="143" t="e">
        <f>'Dettaglio Piano Sito'!#REF!</f>
        <v>#REF!</v>
      </c>
      <c r="J31" s="144" t="e">
        <f t="shared" si="14"/>
        <v>#REF!</v>
      </c>
      <c r="K31" s="144" t="e">
        <f t="shared" si="13"/>
        <v>#REF!</v>
      </c>
      <c r="L31" s="59"/>
    </row>
    <row r="32" spans="1:12" ht="14.4" x14ac:dyDescent="0.3">
      <c r="A32" s="58"/>
      <c r="B32" s="21" t="s">
        <v>330</v>
      </c>
      <c r="C32" s="106" t="e">
        <f>'Dettaglio Piano Sito'!#REF!</f>
        <v>#REF!</v>
      </c>
      <c r="D32" s="110" t="e">
        <f>'Dettaglio Piano Sito'!#REF!</f>
        <v>#REF!</v>
      </c>
      <c r="E32" s="108" t="e">
        <f>'Dettaglio Piano Sito'!#REF!</f>
        <v>#REF!</v>
      </c>
      <c r="F32" s="106" t="e">
        <f>'Dettaglio Piano Sito'!#REF!</f>
        <v>#REF!</v>
      </c>
      <c r="G32" s="145" t="e">
        <f>'Dettaglio Piano Sito'!#REF!</f>
        <v>#REF!</v>
      </c>
      <c r="H32" s="146" t="e">
        <f>'Dettaglio Piano Sito'!#REF!</f>
        <v>#REF!</v>
      </c>
      <c r="I32" s="143" t="e">
        <f>'Dettaglio Piano Sito'!#REF!</f>
        <v>#REF!</v>
      </c>
      <c r="J32" s="144" t="e">
        <f t="shared" si="14"/>
        <v>#REF!</v>
      </c>
      <c r="K32" s="144" t="e">
        <f t="shared" si="13"/>
        <v>#REF!</v>
      </c>
      <c r="L32" s="59"/>
    </row>
    <row r="33" spans="1:12" ht="14.4" x14ac:dyDescent="0.3">
      <c r="A33" s="58"/>
      <c r="B33" s="21" t="s">
        <v>378</v>
      </c>
      <c r="C33" s="106" t="e">
        <f>'Dettaglio Piano Sito'!#REF!</f>
        <v>#REF!</v>
      </c>
      <c r="D33" s="110" t="e">
        <f>'Dettaglio Piano Sito'!#REF!</f>
        <v>#REF!</v>
      </c>
      <c r="E33" s="108" t="e">
        <f>'Dettaglio Piano Sito'!#REF!</f>
        <v>#REF!</v>
      </c>
      <c r="F33" s="106" t="e">
        <f>'Dettaglio Piano Sito'!#REF!</f>
        <v>#REF!</v>
      </c>
      <c r="G33" s="145" t="e">
        <f>'Dettaglio Piano Sito'!#REF!</f>
        <v>#REF!</v>
      </c>
      <c r="H33" s="146" t="e">
        <f>'Dettaglio Piano Sito'!#REF!</f>
        <v>#REF!</v>
      </c>
      <c r="I33" s="143" t="e">
        <f>'Dettaglio Piano Sito'!#REF!</f>
        <v>#REF!</v>
      </c>
      <c r="J33" s="144" t="e">
        <f>G33/C33</f>
        <v>#REF!</v>
      </c>
      <c r="K33" s="144" t="e">
        <f t="shared" si="13"/>
        <v>#REF!</v>
      </c>
      <c r="L33" s="59"/>
    </row>
    <row r="34" spans="1:12" ht="14.4" x14ac:dyDescent="0.3">
      <c r="A34" s="58"/>
      <c r="B34" s="21" t="s">
        <v>379</v>
      </c>
      <c r="C34" s="106" t="e">
        <f>'Dettaglio Piano Sito'!#REF!</f>
        <v>#REF!</v>
      </c>
      <c r="D34" s="110" t="e">
        <f>'Dettaglio Piano Sito'!#REF!</f>
        <v>#REF!</v>
      </c>
      <c r="E34" s="108" t="e">
        <f>'Dettaglio Piano Sito'!#REF!</f>
        <v>#REF!</v>
      </c>
      <c r="F34" s="106" t="e">
        <f>'Dettaglio Piano Sito'!#REF!</f>
        <v>#REF!</v>
      </c>
      <c r="G34" s="145" t="e">
        <f>'Dettaglio Piano Sito'!#REF!</f>
        <v>#REF!</v>
      </c>
      <c r="H34" s="146" t="e">
        <f>'Dettaglio Piano Sito'!#REF!</f>
        <v>#REF!</v>
      </c>
      <c r="I34" s="143" t="e">
        <f>'Dettaglio Piano Sito'!#REF!</f>
        <v>#REF!</v>
      </c>
      <c r="J34" s="144" t="e">
        <f>G34/C34</f>
        <v>#REF!</v>
      </c>
      <c r="K34" s="144" t="e">
        <f t="shared" si="13"/>
        <v>#REF!</v>
      </c>
      <c r="L34" s="59"/>
    </row>
    <row r="35" spans="1:12" ht="14.4" x14ac:dyDescent="0.3">
      <c r="A35" s="58"/>
      <c r="B35" s="21" t="s">
        <v>327</v>
      </c>
      <c r="C35" s="106" t="e">
        <f>'Dettaglio Piano Sito'!#REF!</f>
        <v>#REF!</v>
      </c>
      <c r="D35" s="110" t="e">
        <f>'Dettaglio Piano Sito'!#REF!</f>
        <v>#REF!</v>
      </c>
      <c r="E35" s="108" t="e">
        <f>'Dettaglio Piano Sito'!#REF!</f>
        <v>#REF!</v>
      </c>
      <c r="F35" s="106" t="e">
        <f>'Dettaglio Piano Sito'!#REF!</f>
        <v>#REF!</v>
      </c>
      <c r="G35" s="145" t="e">
        <f>'Dettaglio Piano Sito'!#REF!</f>
        <v>#REF!</v>
      </c>
      <c r="H35" s="146" t="e">
        <f>'Dettaglio Piano Sito'!#REF!</f>
        <v>#REF!</v>
      </c>
      <c r="I35" s="143" t="e">
        <f>'Dettaglio Piano Sito'!#REF!</f>
        <v>#REF!</v>
      </c>
      <c r="J35" s="144" t="e">
        <f>G35/C35</f>
        <v>#REF!</v>
      </c>
      <c r="K35" s="144" t="e">
        <f t="shared" si="13"/>
        <v>#REF!</v>
      </c>
      <c r="L35" s="59"/>
    </row>
    <row r="36" spans="1:12" ht="14.4" x14ac:dyDescent="0.3">
      <c r="A36" s="58"/>
      <c r="B36" s="21" t="s">
        <v>320</v>
      </c>
      <c r="C36" s="106" t="e">
        <f>'Dettaglio Piano Sito'!#REF!</f>
        <v>#REF!</v>
      </c>
      <c r="D36" s="110" t="e">
        <f>'Dettaglio Piano Sito'!#REF!</f>
        <v>#REF!</v>
      </c>
      <c r="E36" s="108" t="e">
        <f>'Dettaglio Piano Sito'!#REF!</f>
        <v>#REF!</v>
      </c>
      <c r="F36" s="106" t="e">
        <f>'Dettaglio Piano Sito'!#REF!</f>
        <v>#REF!</v>
      </c>
      <c r="G36" s="145" t="e">
        <f>'Dettaglio Piano Sito'!#REF!</f>
        <v>#REF!</v>
      </c>
      <c r="H36" s="146" t="e">
        <f>'Dettaglio Piano Sito'!#REF!</f>
        <v>#REF!</v>
      </c>
      <c r="I36" s="143" t="e">
        <f>'Dettaglio Piano Sito'!#REF!</f>
        <v>#REF!</v>
      </c>
      <c r="J36" s="144" t="e">
        <f>G36/C36</f>
        <v>#REF!</v>
      </c>
      <c r="K36" s="144" t="e">
        <f t="shared" si="13"/>
        <v>#REF!</v>
      </c>
      <c r="L36" s="59"/>
    </row>
    <row r="37" spans="1:12" ht="14.4" x14ac:dyDescent="0.3">
      <c r="A37" s="58"/>
      <c r="B37" s="21" t="s">
        <v>326</v>
      </c>
      <c r="C37" s="106" t="e">
        <f>'Dettaglio Piano Sito'!#REF!</f>
        <v>#REF!</v>
      </c>
      <c r="D37" s="110" t="e">
        <f>'Dettaglio Piano Sito'!#REF!</f>
        <v>#REF!</v>
      </c>
      <c r="E37" s="108" t="e">
        <f>'Dettaglio Piano Sito'!#REF!</f>
        <v>#REF!</v>
      </c>
      <c r="F37" s="106" t="e">
        <f>'Dettaglio Piano Sito'!#REF!</f>
        <v>#REF!</v>
      </c>
      <c r="G37" s="145" t="e">
        <f>'Dettaglio Piano Sito'!#REF!</f>
        <v>#REF!</v>
      </c>
      <c r="H37" s="146" t="e">
        <f>'Dettaglio Piano Sito'!#REF!</f>
        <v>#REF!</v>
      </c>
      <c r="I37" s="143" t="e">
        <f>'Dettaglio Piano Sito'!#REF!</f>
        <v>#REF!</v>
      </c>
      <c r="J37" s="144" t="s">
        <v>482</v>
      </c>
      <c r="K37" s="144" t="s">
        <v>482</v>
      </c>
      <c r="L37" s="59"/>
    </row>
    <row r="38" spans="1:12" ht="14.4" x14ac:dyDescent="0.3">
      <c r="A38" s="58"/>
      <c r="B38" s="61" t="s">
        <v>483</v>
      </c>
      <c r="C38" s="111" t="e">
        <f>SUM(C25:C37)</f>
        <v>#REF!</v>
      </c>
      <c r="D38" s="112" t="e">
        <f>SUM(D25:D37)</f>
        <v>#REF!</v>
      </c>
      <c r="E38" s="113" t="e">
        <f>SUM(E25:E37)</f>
        <v>#REF!</v>
      </c>
      <c r="F38" s="111" t="e">
        <f>SUM(F25:F37)</f>
        <v>#REF!</v>
      </c>
      <c r="G38" s="112" t="e">
        <f>SUM(G25:G37)</f>
        <v>#REF!</v>
      </c>
      <c r="H38" s="113" t="e">
        <f t="shared" ref="H38:I38" si="15">SUM(H25:H37)</f>
        <v>#REF!</v>
      </c>
      <c r="I38" s="147" t="e">
        <f t="shared" si="15"/>
        <v>#REF!</v>
      </c>
      <c r="J38" s="148" t="e">
        <f t="shared" si="14"/>
        <v>#REF!</v>
      </c>
      <c r="K38" s="148" t="e">
        <f t="shared" si="13"/>
        <v>#REF!</v>
      </c>
      <c r="L38" s="59"/>
    </row>
    <row r="39" spans="1:12" ht="6.6" customHeight="1" x14ac:dyDescent="0.3">
      <c r="A39" s="58"/>
      <c r="B39" s="62"/>
      <c r="C39" s="115"/>
      <c r="D39" s="119"/>
      <c r="E39" s="117"/>
      <c r="F39" s="115"/>
      <c r="G39" s="149"/>
      <c r="H39" s="150"/>
      <c r="I39" s="151"/>
      <c r="J39" s="152"/>
      <c r="K39" s="152"/>
      <c r="L39" s="59"/>
    </row>
    <row r="40" spans="1:12" ht="14.4" x14ac:dyDescent="0.3">
      <c r="A40" s="58"/>
      <c r="B40" s="21" t="s">
        <v>211</v>
      </c>
      <c r="C40" s="106" t="e">
        <f>'Dettaglio Piano Sito'!#REF!</f>
        <v>#REF!</v>
      </c>
      <c r="D40" s="110" t="e">
        <f>'Dettaglio Piano Sito'!#REF!</f>
        <v>#REF!</v>
      </c>
      <c r="E40" s="108" t="e">
        <f>'Dettaglio Piano Sito'!#REF!</f>
        <v>#REF!</v>
      </c>
      <c r="F40" s="106" t="e">
        <f>'Dettaglio Piano Sito'!#REF!</f>
        <v>#REF!</v>
      </c>
      <c r="G40" s="145" t="e">
        <f>'Dettaglio Piano Sito'!#REF!</f>
        <v>#REF!</v>
      </c>
      <c r="H40" s="146" t="e">
        <f>'Dettaglio Piano Sito'!#REF!</f>
        <v>#REF!</v>
      </c>
      <c r="I40" s="143" t="e">
        <f>'Dettaglio Piano Sito'!#REF!</f>
        <v>#REF!</v>
      </c>
      <c r="J40" s="144" t="e">
        <f>G40/C40</f>
        <v>#REF!</v>
      </c>
      <c r="K40" s="144" t="e">
        <f t="shared" ref="K40:K41" si="16">G40/D40</f>
        <v>#REF!</v>
      </c>
      <c r="L40" s="59"/>
    </row>
    <row r="41" spans="1:12" ht="14.4" x14ac:dyDescent="0.3">
      <c r="A41" s="58"/>
      <c r="B41" s="21" t="s">
        <v>317</v>
      </c>
      <c r="C41" s="106" t="e">
        <f>'Dettaglio Piano Sito'!#REF!+'Dettaglio Piano Sito'!#REF!</f>
        <v>#REF!</v>
      </c>
      <c r="D41" s="110" t="e">
        <f>'Dettaglio Piano Sito'!#REF!+'Dettaglio Piano Sito'!#REF!</f>
        <v>#REF!</v>
      </c>
      <c r="E41" s="108" t="e">
        <f>'Dettaglio Piano Sito'!#REF!+'Dettaglio Piano Sito'!#REF!</f>
        <v>#REF!</v>
      </c>
      <c r="F41" s="106" t="e">
        <f>'Dettaglio Piano Sito'!#REF!+'Dettaglio Piano Sito'!#REF!</f>
        <v>#REF!</v>
      </c>
      <c r="G41" s="145" t="e">
        <f>'Dettaglio Piano Sito'!#REF!+'Dettaglio Piano Sito'!#REF!</f>
        <v>#REF!</v>
      </c>
      <c r="H41" s="146" t="e">
        <f>'Dettaglio Piano Sito'!#REF!+'Dettaglio Piano Sito'!#REF!</f>
        <v>#REF!</v>
      </c>
      <c r="I41" s="143" t="e">
        <f>'Dettaglio Piano Sito'!#REF!+'Dettaglio Piano Sito'!#REF!</f>
        <v>#REF!</v>
      </c>
      <c r="J41" s="144" t="e">
        <f>G41/C41</f>
        <v>#REF!</v>
      </c>
      <c r="K41" s="144" t="e">
        <f t="shared" si="16"/>
        <v>#REF!</v>
      </c>
      <c r="L41" s="59"/>
    </row>
    <row r="42" spans="1:12" ht="14.4" x14ac:dyDescent="0.3">
      <c r="A42" s="58"/>
      <c r="B42" s="61" t="s">
        <v>484</v>
      </c>
      <c r="C42" s="111" t="e">
        <f t="shared" ref="C42:D42" si="17">SUM(C40:C41)</f>
        <v>#REF!</v>
      </c>
      <c r="D42" s="112" t="e">
        <f t="shared" si="17"/>
        <v>#REF!</v>
      </c>
      <c r="E42" s="113" t="e">
        <f t="shared" ref="E42:F42" si="18">SUM(E40:E41)</f>
        <v>#REF!</v>
      </c>
      <c r="F42" s="111" t="e">
        <f t="shared" si="18"/>
        <v>#REF!</v>
      </c>
      <c r="G42" s="112" t="e">
        <f t="shared" ref="G42:I42" si="19">SUM(G40:G41)</f>
        <v>#REF!</v>
      </c>
      <c r="H42" s="113" t="e">
        <f t="shared" si="19"/>
        <v>#REF!</v>
      </c>
      <c r="I42" s="147" t="e">
        <f t="shared" si="19"/>
        <v>#REF!</v>
      </c>
      <c r="J42" s="148" t="e">
        <f>G42/C42</f>
        <v>#REF!</v>
      </c>
      <c r="K42" s="148" t="e">
        <f>G42/D42</f>
        <v>#REF!</v>
      </c>
      <c r="L42" s="59"/>
    </row>
    <row r="43" spans="1:12" ht="6.6" customHeight="1" x14ac:dyDescent="0.3">
      <c r="A43" s="58"/>
      <c r="B43" s="62"/>
      <c r="C43" s="115"/>
      <c r="D43" s="119"/>
      <c r="E43" s="117"/>
      <c r="F43" s="115"/>
      <c r="G43" s="149"/>
      <c r="H43" s="153"/>
      <c r="I43" s="151"/>
      <c r="J43" s="152"/>
      <c r="K43" s="152"/>
      <c r="L43" s="59"/>
    </row>
    <row r="44" spans="1:12" ht="14.4" x14ac:dyDescent="0.3">
      <c r="A44" s="58"/>
      <c r="B44" s="61" t="s">
        <v>485</v>
      </c>
      <c r="C44" s="111" t="e">
        <f>'Dettaglio Piano Sito'!#REF!+'Dettaglio Piano Sito'!#REF!</f>
        <v>#REF!</v>
      </c>
      <c r="D44" s="112" t="e">
        <f>'Dettaglio Piano Sito'!#REF!+'Dettaglio Piano Sito'!#REF!</f>
        <v>#REF!</v>
      </c>
      <c r="E44" s="113" t="e">
        <f>'Dettaglio Piano Sito'!#REF!+'Dettaglio Piano Sito'!#REF!</f>
        <v>#REF!</v>
      </c>
      <c r="F44" s="111" t="e">
        <f>'Dettaglio Piano Sito'!#REF!+'Dettaglio Piano Sito'!#REF!</f>
        <v>#REF!</v>
      </c>
      <c r="G44" s="112" t="e">
        <f>'Dettaglio Piano Sito'!#REF!+'Dettaglio Piano Sito'!#REF!</f>
        <v>#REF!</v>
      </c>
      <c r="H44" s="113" t="e">
        <f>'Dettaglio Piano Sito'!#REF!+'Dettaglio Piano Sito'!#REF!</f>
        <v>#REF!</v>
      </c>
      <c r="I44" s="147" t="e">
        <f>'Dettaglio Piano Sito'!#REF!+'Dettaglio Piano Sito'!#REF!</f>
        <v>#REF!</v>
      </c>
      <c r="J44" s="148" t="e">
        <f>G44/C44</f>
        <v>#REF!</v>
      </c>
      <c r="K44" s="148" t="e">
        <f>G44/D44</f>
        <v>#REF!</v>
      </c>
      <c r="L44" s="59"/>
    </row>
    <row r="45" spans="1:12" ht="6.6" customHeight="1" x14ac:dyDescent="0.3">
      <c r="A45" s="58"/>
      <c r="B45" s="62"/>
      <c r="C45" s="115"/>
      <c r="D45" s="119"/>
      <c r="E45" s="117"/>
      <c r="F45" s="115"/>
      <c r="G45" s="149"/>
      <c r="H45" s="150"/>
      <c r="I45" s="151"/>
      <c r="J45" s="152"/>
      <c r="K45" s="152"/>
      <c r="L45" s="59"/>
    </row>
    <row r="46" spans="1:12" ht="14.4" x14ac:dyDescent="0.3">
      <c r="A46" s="58"/>
      <c r="B46" s="21" t="s">
        <v>321</v>
      </c>
      <c r="C46" s="106" t="e">
        <f>'Dettaglio Piano Sito'!#REF!</f>
        <v>#REF!</v>
      </c>
      <c r="D46" s="110" t="e">
        <f>'Dettaglio Piano Sito'!#REF!</f>
        <v>#REF!</v>
      </c>
      <c r="E46" s="108" t="e">
        <f>'Dettaglio Piano Sito'!#REF!</f>
        <v>#REF!</v>
      </c>
      <c r="F46" s="106" t="e">
        <f>'Dettaglio Piano Sito'!#REF!</f>
        <v>#REF!</v>
      </c>
      <c r="G46" s="145" t="e">
        <f>'Dettaglio Piano Sito'!#REF!</f>
        <v>#REF!</v>
      </c>
      <c r="H46" s="146" t="e">
        <f>'Dettaglio Piano Sito'!#REF!</f>
        <v>#REF!</v>
      </c>
      <c r="I46" s="143" t="e">
        <f>'Dettaglio Piano Sito'!#REF!</f>
        <v>#REF!</v>
      </c>
      <c r="J46" s="144" t="e">
        <f>G46/C46</f>
        <v>#REF!</v>
      </c>
      <c r="K46" s="144" t="e">
        <f t="shared" ref="K46:K48" si="20">G46/D46</f>
        <v>#REF!</v>
      </c>
      <c r="L46" s="59"/>
    </row>
    <row r="47" spans="1:12" ht="14.4" x14ac:dyDescent="0.3">
      <c r="A47" s="58"/>
      <c r="B47" s="21" t="s">
        <v>337</v>
      </c>
      <c r="C47" s="106" t="e">
        <f>'Dettaglio Piano Sito'!#REF!</f>
        <v>#REF!</v>
      </c>
      <c r="D47" s="110" t="e">
        <f>'Dettaglio Piano Sito'!#REF!</f>
        <v>#REF!</v>
      </c>
      <c r="E47" s="108" t="e">
        <f>'Dettaglio Piano Sito'!#REF!</f>
        <v>#REF!</v>
      </c>
      <c r="F47" s="106" t="e">
        <f>'Dettaglio Piano Sito'!#REF!</f>
        <v>#REF!</v>
      </c>
      <c r="G47" s="145" t="e">
        <f>'Dettaglio Piano Sito'!#REF!</f>
        <v>#REF!</v>
      </c>
      <c r="H47" s="146" t="e">
        <f>'Dettaglio Piano Sito'!#REF!</f>
        <v>#REF!</v>
      </c>
      <c r="I47" s="143" t="e">
        <f>'Dettaglio Piano Sito'!#REF!</f>
        <v>#REF!</v>
      </c>
      <c r="J47" s="144" t="e">
        <f>G47/C47</f>
        <v>#REF!</v>
      </c>
      <c r="K47" s="144" t="e">
        <f t="shared" si="20"/>
        <v>#REF!</v>
      </c>
      <c r="L47" s="59"/>
    </row>
    <row r="48" spans="1:12" ht="14.4" x14ac:dyDescent="0.3">
      <c r="A48" s="58"/>
      <c r="B48" s="21" t="s">
        <v>338</v>
      </c>
      <c r="C48" s="106" t="e">
        <f>'Dettaglio Piano Sito'!#REF!</f>
        <v>#REF!</v>
      </c>
      <c r="D48" s="110" t="e">
        <f>'Dettaglio Piano Sito'!#REF!</f>
        <v>#REF!</v>
      </c>
      <c r="E48" s="108" t="e">
        <f>'Dettaglio Piano Sito'!#REF!</f>
        <v>#REF!</v>
      </c>
      <c r="F48" s="106" t="e">
        <f>'Dettaglio Piano Sito'!#REF!</f>
        <v>#REF!</v>
      </c>
      <c r="G48" s="145" t="e">
        <f>'Dettaglio Piano Sito'!#REF!</f>
        <v>#REF!</v>
      </c>
      <c r="H48" s="146" t="e">
        <f>'Dettaglio Piano Sito'!#REF!</f>
        <v>#REF!</v>
      </c>
      <c r="I48" s="143" t="e">
        <f>'Dettaglio Piano Sito'!#REF!</f>
        <v>#REF!</v>
      </c>
      <c r="J48" s="144" t="e">
        <f>G48/C48</f>
        <v>#REF!</v>
      </c>
      <c r="K48" s="144" t="e">
        <f t="shared" si="20"/>
        <v>#REF!</v>
      </c>
      <c r="L48" s="59"/>
    </row>
    <row r="49" spans="1:12" ht="14.4" collapsed="1" x14ac:dyDescent="0.3">
      <c r="A49" s="58"/>
      <c r="B49" s="61" t="s">
        <v>486</v>
      </c>
      <c r="C49" s="111" t="e">
        <f t="shared" ref="C49:D49" si="21">SUM(C46:C48)</f>
        <v>#REF!</v>
      </c>
      <c r="D49" s="112" t="e">
        <f t="shared" si="21"/>
        <v>#REF!</v>
      </c>
      <c r="E49" s="113" t="e">
        <f t="shared" ref="E49:F49" si="22">SUM(E46:E48)</f>
        <v>#REF!</v>
      </c>
      <c r="F49" s="111" t="e">
        <f t="shared" si="22"/>
        <v>#REF!</v>
      </c>
      <c r="G49" s="112" t="e">
        <f t="shared" ref="G49:I49" si="23">SUM(G46:G48)</f>
        <v>#REF!</v>
      </c>
      <c r="H49" s="113" t="e">
        <f t="shared" si="23"/>
        <v>#REF!</v>
      </c>
      <c r="I49" s="147" t="e">
        <f t="shared" si="23"/>
        <v>#REF!</v>
      </c>
      <c r="J49" s="148" t="e">
        <f>G49/C49</f>
        <v>#REF!</v>
      </c>
      <c r="K49" s="148" t="e">
        <f>G49/D49</f>
        <v>#REF!</v>
      </c>
      <c r="L49" s="59"/>
    </row>
    <row r="50" spans="1:12" ht="6.6" customHeight="1" x14ac:dyDescent="0.3">
      <c r="A50" s="58"/>
      <c r="B50" s="62"/>
      <c r="C50" s="115"/>
      <c r="D50" s="119"/>
      <c r="E50" s="117"/>
      <c r="F50" s="115"/>
      <c r="G50" s="149"/>
      <c r="H50" s="150"/>
      <c r="I50" s="151"/>
      <c r="J50" s="152"/>
      <c r="K50" s="152"/>
      <c r="L50" s="59"/>
    </row>
    <row r="51" spans="1:12" ht="14.4" x14ac:dyDescent="0.3">
      <c r="A51" s="58"/>
      <c r="B51" s="21" t="s">
        <v>318</v>
      </c>
      <c r="C51" s="106" t="e">
        <f>'Dettaglio Piano Sito'!#REF!+'Dettaglio Piano Sito'!#REF!</f>
        <v>#REF!</v>
      </c>
      <c r="D51" s="110" t="e">
        <f>'Dettaglio Piano Sito'!#REF!+'Dettaglio Piano Sito'!#REF!</f>
        <v>#REF!</v>
      </c>
      <c r="E51" s="108" t="e">
        <f>'Dettaglio Piano Sito'!#REF!+'Dettaglio Piano Sito'!#REF!</f>
        <v>#REF!</v>
      </c>
      <c r="F51" s="106" t="e">
        <f>'Dettaglio Piano Sito'!#REF!+'Dettaglio Piano Sito'!#REF!</f>
        <v>#REF!</v>
      </c>
      <c r="G51" s="145" t="e">
        <f>'Dettaglio Piano Sito'!#REF!+'Dettaglio Piano Sito'!#REF!</f>
        <v>#REF!</v>
      </c>
      <c r="H51" s="146" t="e">
        <f>'Dettaglio Piano Sito'!#REF!+'Dettaglio Piano Sito'!#REF!</f>
        <v>#REF!</v>
      </c>
      <c r="I51" s="143" t="e">
        <f>'Dettaglio Piano Sito'!#REF!+'Dettaglio Piano Sito'!#REF!</f>
        <v>#REF!</v>
      </c>
      <c r="J51" s="144" t="e">
        <f>G51/C51</f>
        <v>#REF!</v>
      </c>
      <c r="K51" s="144" t="e">
        <f t="shared" si="13"/>
        <v>#REF!</v>
      </c>
      <c r="L51" s="59"/>
    </row>
    <row r="52" spans="1:12" ht="14.4" x14ac:dyDescent="0.3">
      <c r="A52" s="58"/>
      <c r="B52" s="21" t="s">
        <v>319</v>
      </c>
      <c r="C52" s="106" t="e">
        <f>'Dettaglio Piano Sito'!#REF!</f>
        <v>#REF!</v>
      </c>
      <c r="D52" s="110" t="e">
        <f>'Dettaglio Piano Sito'!#REF!</f>
        <v>#REF!</v>
      </c>
      <c r="E52" s="108" t="e">
        <f>'Dettaglio Piano Sito'!#REF!</f>
        <v>#REF!</v>
      </c>
      <c r="F52" s="106" t="e">
        <f>'Dettaglio Piano Sito'!#REF!</f>
        <v>#REF!</v>
      </c>
      <c r="G52" s="145" t="e">
        <f>'Dettaglio Piano Sito'!#REF!</f>
        <v>#REF!</v>
      </c>
      <c r="H52" s="146" t="e">
        <f>'Dettaglio Piano Sito'!#REF!</f>
        <v>#REF!</v>
      </c>
      <c r="I52" s="143" t="e">
        <f>'Dettaglio Piano Sito'!#REF!</f>
        <v>#REF!</v>
      </c>
      <c r="J52" s="144" t="e">
        <f>G52/C52</f>
        <v>#REF!</v>
      </c>
      <c r="K52" s="144" t="e">
        <f>G52/D52</f>
        <v>#REF!</v>
      </c>
      <c r="L52" s="59"/>
    </row>
    <row r="53" spans="1:12" ht="14.4" x14ac:dyDescent="0.3">
      <c r="A53" s="58"/>
      <c r="B53" s="61" t="s">
        <v>487</v>
      </c>
      <c r="C53" s="111" t="e">
        <f t="shared" ref="C53:D53" si="24">SUM(C51:C52)</f>
        <v>#REF!</v>
      </c>
      <c r="D53" s="112" t="e">
        <f t="shared" si="24"/>
        <v>#REF!</v>
      </c>
      <c r="E53" s="113" t="e">
        <f t="shared" ref="E53:F53" si="25">SUM(E51:E52)</f>
        <v>#REF!</v>
      </c>
      <c r="F53" s="111" t="e">
        <f t="shared" si="25"/>
        <v>#REF!</v>
      </c>
      <c r="G53" s="112" t="e">
        <f t="shared" ref="G53:I53" si="26">SUM(G51:G52)</f>
        <v>#REF!</v>
      </c>
      <c r="H53" s="113" t="e">
        <f t="shared" si="26"/>
        <v>#REF!</v>
      </c>
      <c r="I53" s="147" t="e">
        <f t="shared" si="26"/>
        <v>#REF!</v>
      </c>
      <c r="J53" s="148" t="e">
        <f>G53/C53</f>
        <v>#REF!</v>
      </c>
      <c r="K53" s="148" t="e">
        <f>G53/D53</f>
        <v>#REF!</v>
      </c>
      <c r="L53" s="59"/>
    </row>
    <row r="54" spans="1:12" ht="6.6" customHeight="1" x14ac:dyDescent="0.3">
      <c r="A54" s="58"/>
      <c r="B54" s="62"/>
      <c r="C54" s="115"/>
      <c r="D54" s="119"/>
      <c r="E54" s="117"/>
      <c r="F54" s="115"/>
      <c r="G54" s="149"/>
      <c r="H54" s="153"/>
      <c r="I54" s="151"/>
      <c r="J54" s="152"/>
      <c r="K54" s="152"/>
      <c r="L54" s="59"/>
    </row>
    <row r="55" spans="1:12" ht="14.4" x14ac:dyDescent="0.3">
      <c r="A55" s="58"/>
      <c r="B55" s="61" t="s">
        <v>488</v>
      </c>
      <c r="C55" s="111" t="e">
        <f>'Dettaglio Piano Sito'!#REF!</f>
        <v>#REF!</v>
      </c>
      <c r="D55" s="112" t="e">
        <f>'Dettaglio Piano Sito'!#REF!</f>
        <v>#REF!</v>
      </c>
      <c r="E55" s="113" t="e">
        <f>'Dettaglio Piano Sito'!#REF!</f>
        <v>#REF!</v>
      </c>
      <c r="F55" s="111" t="e">
        <f>'Dettaglio Piano Sito'!#REF!</f>
        <v>#REF!</v>
      </c>
      <c r="G55" s="112" t="e">
        <f>'Dettaglio Piano Sito'!#REF!</f>
        <v>#REF!</v>
      </c>
      <c r="H55" s="113" t="e">
        <f>'Dettaglio Piano Sito'!#REF!</f>
        <v>#REF!</v>
      </c>
      <c r="I55" s="147" t="e">
        <f>'Dettaglio Piano Sito'!#REF!</f>
        <v>#REF!</v>
      </c>
      <c r="J55" s="148" t="e">
        <f>G55/C55</f>
        <v>#REF!</v>
      </c>
      <c r="K55" s="148" t="e">
        <f>G55/D55</f>
        <v>#REF!</v>
      </c>
      <c r="L55" s="59"/>
    </row>
    <row r="56" spans="1:12" ht="6.6" customHeight="1" x14ac:dyDescent="0.3">
      <c r="A56" s="58"/>
      <c r="B56" s="62"/>
      <c r="C56" s="154"/>
      <c r="D56" s="119"/>
      <c r="E56" s="153"/>
      <c r="F56" s="154"/>
      <c r="G56" s="149"/>
      <c r="H56" s="153"/>
      <c r="I56" s="151"/>
      <c r="J56" s="152"/>
      <c r="K56" s="152"/>
      <c r="L56" s="59"/>
    </row>
    <row r="57" spans="1:12" ht="15.6" x14ac:dyDescent="0.3">
      <c r="B57" s="74" t="s">
        <v>489</v>
      </c>
      <c r="C57" s="120" t="e">
        <f>C9+C13+C17+C19+C21+C23+C38+C42+C44+C49+C53+C55</f>
        <v>#REF!</v>
      </c>
      <c r="D57" s="121" t="e">
        <f>D9+D13+D17+D19+D21+D23+D38+D42+D44+D49+D53+D55</f>
        <v>#REF!</v>
      </c>
      <c r="E57" s="122" t="e">
        <f>E9+E13+E17+E19+E21+E23+E38+E42+E44+E49+E53+E55</f>
        <v>#REF!</v>
      </c>
      <c r="F57" s="120" t="e">
        <f>F9+F13+F17+F19+F21+F23+F38+F42+F44+F49+F53+F55</f>
        <v>#REF!</v>
      </c>
      <c r="G57" s="121" t="e">
        <f>G9+G13+G17+G19+G21+G23+G38+G42+G44+G49+G53+G55</f>
        <v>#REF!</v>
      </c>
      <c r="H57" s="122" t="e">
        <f t="shared" ref="H57:I57" si="27">H9+H13+H17+H19+H21+H23+H38+H42+H44+H49+H53+H55</f>
        <v>#REF!</v>
      </c>
      <c r="I57" s="155" t="e">
        <f t="shared" si="27"/>
        <v>#REF!</v>
      </c>
      <c r="J57" s="156" t="e">
        <f>G57/C57</f>
        <v>#REF!</v>
      </c>
      <c r="K57" s="156" t="e">
        <f>G57/D57</f>
        <v>#REF!</v>
      </c>
    </row>
    <row r="58" spans="1:12" ht="6" customHeight="1" x14ac:dyDescent="0.25">
      <c r="C58" s="124"/>
      <c r="D58" s="128"/>
      <c r="E58" s="126"/>
      <c r="F58" s="124"/>
      <c r="G58" s="157"/>
      <c r="H58" s="158"/>
      <c r="I58" s="159"/>
      <c r="J58" s="160"/>
      <c r="K58" s="160"/>
    </row>
    <row r="59" spans="1:12" ht="14.4" x14ac:dyDescent="0.3">
      <c r="A59" s="58"/>
      <c r="B59" s="61" t="s">
        <v>490</v>
      </c>
      <c r="C59" s="111" t="e">
        <f>'Dettaglio Piano Sito'!#REF!+'Dettaglio Piano Sito'!#REF!</f>
        <v>#REF!</v>
      </c>
      <c r="D59" s="112" t="e">
        <f>'Dettaglio Piano Sito'!#REF!+'Dettaglio Piano Sito'!#REF!</f>
        <v>#REF!</v>
      </c>
      <c r="E59" s="113" t="e">
        <f>'Dettaglio Piano Sito'!#REF!+'Dettaglio Piano Sito'!#REF!</f>
        <v>#REF!</v>
      </c>
      <c r="F59" s="111" t="e">
        <f>'Dettaglio Piano Sito'!#REF!+'Dettaglio Piano Sito'!#REF!</f>
        <v>#REF!</v>
      </c>
      <c r="G59" s="112" t="e">
        <f>'Dettaglio Piano Sito'!#REF!+'Dettaglio Piano Sito'!#REF!</f>
        <v>#REF!</v>
      </c>
      <c r="H59" s="113" t="e">
        <f>'Dettaglio Piano Sito'!#REF!+'Dettaglio Piano Sito'!#REF!</f>
        <v>#REF!</v>
      </c>
      <c r="I59" s="147" t="e">
        <f>'Dettaglio Piano Sito'!#REF!+'Dettaglio Piano Sito'!#REF!</f>
        <v>#REF!</v>
      </c>
      <c r="J59" s="148" t="e">
        <f>G59/C59</f>
        <v>#REF!</v>
      </c>
      <c r="K59" s="148" t="e">
        <f>G59/D59</f>
        <v>#REF!</v>
      </c>
      <c r="L59" s="59"/>
    </row>
    <row r="60" spans="1:12" ht="7.2" customHeight="1" x14ac:dyDescent="0.25">
      <c r="C60" s="129"/>
      <c r="D60" s="133"/>
      <c r="E60" s="131"/>
      <c r="F60" s="129"/>
      <c r="G60" s="161"/>
      <c r="H60" s="162"/>
      <c r="I60" s="163"/>
      <c r="J60" s="164"/>
      <c r="K60" s="164"/>
    </row>
    <row r="61" spans="1:12" ht="2.4" customHeight="1" x14ac:dyDescent="0.25">
      <c r="C61" s="134"/>
      <c r="D61" s="133"/>
      <c r="E61" s="162"/>
      <c r="F61" s="134"/>
      <c r="G61" s="130"/>
      <c r="H61" s="162"/>
      <c r="I61" s="163"/>
      <c r="J61" s="164"/>
      <c r="K61" s="164"/>
    </row>
    <row r="62" spans="1:12" ht="18" x14ac:dyDescent="0.35">
      <c r="B62" s="75" t="s">
        <v>491</v>
      </c>
      <c r="C62" s="136" t="e">
        <f t="shared" ref="C62:D62" si="28">C57+C59</f>
        <v>#REF!</v>
      </c>
      <c r="D62" s="140" t="e">
        <f t="shared" si="28"/>
        <v>#REF!</v>
      </c>
      <c r="E62" s="138" t="e">
        <f t="shared" ref="E62:F62" si="29">E57+E59</f>
        <v>#REF!</v>
      </c>
      <c r="F62" s="136" t="e">
        <f t="shared" si="29"/>
        <v>#REF!</v>
      </c>
      <c r="G62" s="140" t="e">
        <f t="shared" ref="G62:I62" si="30">G57+G59</f>
        <v>#REF!</v>
      </c>
      <c r="H62" s="138" t="e">
        <f t="shared" si="30"/>
        <v>#REF!</v>
      </c>
      <c r="I62" s="165" t="e">
        <f t="shared" si="30"/>
        <v>#REF!</v>
      </c>
      <c r="J62" s="166" t="e">
        <f>G62/C62</f>
        <v>#REF!</v>
      </c>
      <c r="K62" s="167" t="e">
        <f>G62/D62</f>
        <v>#REF!</v>
      </c>
    </row>
    <row r="63" spans="1:12" ht="5.4" customHeight="1" thickBot="1" x14ac:dyDescent="0.35">
      <c r="B63" s="67"/>
      <c r="C63" s="68"/>
      <c r="D63" s="86"/>
      <c r="E63" s="68"/>
      <c r="F63" s="68"/>
      <c r="G63" s="92"/>
      <c r="H63" s="68"/>
      <c r="I63" s="87"/>
      <c r="J63" s="69"/>
      <c r="K63" s="69"/>
    </row>
    <row r="64" spans="1:12" x14ac:dyDescent="0.25">
      <c r="C64" s="70" t="e">
        <f>'Dettaglio Piano Sito'!#REF!</f>
        <v>#REF!</v>
      </c>
      <c r="D64" s="70" t="e">
        <f>'Dettaglio Piano Sito'!#REF!</f>
        <v>#REF!</v>
      </c>
      <c r="E64" s="70" t="e">
        <f>'Dettaglio Piano Sito'!#REF!</f>
        <v>#REF!</v>
      </c>
      <c r="F64" s="70" t="e">
        <f>'Dettaglio Piano Sito'!#REF!</f>
        <v>#REF!</v>
      </c>
      <c r="G64" s="70" t="e">
        <f>'Dettaglio Piano Sito'!#REF!</f>
        <v>#REF!</v>
      </c>
      <c r="H64" s="70" t="e">
        <f>'Dettaglio Piano Sito'!#REF!</f>
        <v>#REF!</v>
      </c>
      <c r="I64" s="70" t="e">
        <f>'Dettaglio Piano Sito'!#REF!</f>
        <v>#REF!</v>
      </c>
      <c r="J64" s="71" t="e">
        <f>G62/C62</f>
        <v>#REF!</v>
      </c>
      <c r="K64" s="71" t="e">
        <f>G62/D62</f>
        <v>#REF!</v>
      </c>
    </row>
    <row r="65" spans="3:11" x14ac:dyDescent="0.25">
      <c r="C65" s="72" t="e">
        <f t="shared" ref="C65:D65" si="31">C62-C64</f>
        <v>#REF!</v>
      </c>
      <c r="D65" s="72" t="e">
        <f t="shared" si="31"/>
        <v>#REF!</v>
      </c>
      <c r="E65" s="72" t="e">
        <f t="shared" ref="E65:F65" si="32">E62-E64</f>
        <v>#REF!</v>
      </c>
      <c r="F65" s="72" t="e">
        <f t="shared" si="32"/>
        <v>#REF!</v>
      </c>
      <c r="G65" s="72" t="e">
        <f t="shared" ref="G65:I65" si="33">G62-G64</f>
        <v>#REF!</v>
      </c>
      <c r="H65" s="72" t="e">
        <f t="shared" si="33"/>
        <v>#REF!</v>
      </c>
      <c r="I65" s="72" t="e">
        <f t="shared" si="33"/>
        <v>#REF!</v>
      </c>
      <c r="J65" s="72"/>
      <c r="K65" s="72"/>
    </row>
    <row r="66" spans="3:11" x14ac:dyDescent="0.25">
      <c r="C66" s="72"/>
      <c r="D66" s="72"/>
      <c r="E66" s="72"/>
      <c r="F66" s="72"/>
      <c r="G66" s="72"/>
      <c r="H66" s="72"/>
      <c r="I66" s="72"/>
      <c r="J66" s="72"/>
      <c r="K66" s="72"/>
    </row>
    <row r="67" spans="3:11" x14ac:dyDescent="0.25">
      <c r="C67" s="72"/>
      <c r="D67" s="42"/>
      <c r="E67" s="72"/>
      <c r="F67" s="72"/>
      <c r="G67" s="72"/>
      <c r="H67" s="72"/>
      <c r="I67" s="72"/>
      <c r="J67" s="72"/>
      <c r="K67" s="72"/>
    </row>
    <row r="68" spans="3:11" x14ac:dyDescent="0.25">
      <c r="C68" s="72"/>
      <c r="D68" s="72"/>
      <c r="E68" s="72"/>
      <c r="F68" s="72"/>
      <c r="G68" s="72"/>
      <c r="H68" s="72"/>
      <c r="I68" s="72"/>
      <c r="J68" s="72"/>
      <c r="K68" s="72"/>
    </row>
    <row r="69" spans="3:11" x14ac:dyDescent="0.25">
      <c r="C69" s="72"/>
      <c r="D69" s="72"/>
      <c r="E69" s="72"/>
      <c r="F69" s="72"/>
      <c r="G69" s="72"/>
      <c r="H69" s="72"/>
      <c r="I69" s="72"/>
      <c r="J69" s="72"/>
      <c r="K69" s="72"/>
    </row>
    <row r="70" spans="3:11" x14ac:dyDescent="0.25">
      <c r="C70" s="72"/>
      <c r="D70" s="72"/>
      <c r="E70" s="72"/>
      <c r="F70" s="72"/>
      <c r="G70" s="72"/>
      <c r="H70" s="72"/>
      <c r="I70" s="72"/>
      <c r="J70" s="72"/>
      <c r="K70" s="72"/>
    </row>
    <row r="71" spans="3:11" x14ac:dyDescent="0.25">
      <c r="C71" s="72"/>
      <c r="D71" s="72"/>
      <c r="E71" s="72"/>
      <c r="F71" s="72"/>
      <c r="G71" s="72"/>
      <c r="H71" s="72"/>
      <c r="I71" s="72"/>
      <c r="J71" s="72"/>
      <c r="K71" s="72"/>
    </row>
    <row r="72" spans="3:11" x14ac:dyDescent="0.25">
      <c r="C72" s="72"/>
      <c r="D72" s="72"/>
      <c r="E72" s="72"/>
      <c r="F72" s="72"/>
      <c r="G72" s="72"/>
      <c r="H72" s="72"/>
      <c r="I72" s="72"/>
      <c r="J72" s="72"/>
      <c r="K72" s="72"/>
    </row>
    <row r="73" spans="3:11" x14ac:dyDescent="0.25">
      <c r="G73" s="73"/>
    </row>
  </sheetData>
  <pageMargins left="0.11811023622047245" right="0.11811023622047245" top="0.74803149606299213" bottom="0.74803149606299213" header="0.31496062992125984" footer="0.31496062992125984"/>
  <pageSetup paperSize="8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1"/>
  <dimension ref="B2:P17"/>
  <sheetViews>
    <sheetView showGridLines="0" workbookViewId="0">
      <selection activeCell="L10" sqref="L10"/>
    </sheetView>
  </sheetViews>
  <sheetFormatPr defaultRowHeight="14.4" x14ac:dyDescent="0.3"/>
  <cols>
    <col min="2" max="2" width="39.6640625" customWidth="1"/>
    <col min="3" max="3" width="13.33203125" customWidth="1"/>
    <col min="4" max="4" width="11.6640625" bestFit="1" customWidth="1"/>
    <col min="5" max="13" width="11.33203125" customWidth="1"/>
    <col min="14" max="14" width="13.5546875" customWidth="1"/>
    <col min="15" max="15" width="12.44140625" customWidth="1"/>
    <col min="16" max="16" width="11.33203125" customWidth="1"/>
  </cols>
  <sheetData>
    <row r="2" spans="2:16" ht="15" thickBot="1" x14ac:dyDescent="0.35"/>
    <row r="3" spans="2:16" x14ac:dyDescent="0.3">
      <c r="C3" t="s">
        <v>412</v>
      </c>
      <c r="D3" s="35">
        <v>43101</v>
      </c>
      <c r="E3" s="35">
        <v>43132</v>
      </c>
      <c r="F3" s="35">
        <v>43160</v>
      </c>
      <c r="G3" s="36">
        <v>43191</v>
      </c>
      <c r="H3" s="35">
        <v>43221</v>
      </c>
      <c r="I3" s="35">
        <v>43252</v>
      </c>
      <c r="J3" s="35">
        <v>43282</v>
      </c>
      <c r="K3" s="35">
        <v>43313</v>
      </c>
      <c r="L3" s="35">
        <v>43344</v>
      </c>
      <c r="M3" s="35">
        <v>43374</v>
      </c>
      <c r="N3" s="35">
        <v>43405</v>
      </c>
      <c r="O3" s="35">
        <v>43435</v>
      </c>
      <c r="P3" t="s">
        <v>413</v>
      </c>
    </row>
    <row r="4" spans="2:16" x14ac:dyDescent="0.3">
      <c r="D4" s="35"/>
      <c r="E4" s="35"/>
      <c r="F4" s="35"/>
      <c r="G4" s="37"/>
      <c r="H4" s="35"/>
      <c r="I4" s="35"/>
      <c r="J4" s="35"/>
      <c r="K4" s="35"/>
      <c r="L4" s="35"/>
      <c r="M4" s="35"/>
      <c r="N4" s="35"/>
      <c r="O4" s="35"/>
    </row>
    <row r="5" spans="2:16" x14ac:dyDescent="0.3">
      <c r="B5" s="295" t="s">
        <v>415</v>
      </c>
      <c r="C5" s="38" t="e">
        <f>'Dettaglio Piano Sito'!#REF!</f>
        <v>#REF!</v>
      </c>
      <c r="D5" s="39" t="e">
        <f>$C5*D10</f>
        <v>#REF!</v>
      </c>
      <c r="E5" s="39" t="e">
        <f>$C5*E10</f>
        <v>#REF!</v>
      </c>
      <c r="F5" s="39" t="e">
        <f t="shared" ref="F5:O5" si="0">$C5*F10</f>
        <v>#REF!</v>
      </c>
      <c r="G5" s="40" t="e">
        <f>$C5*G10</f>
        <v>#REF!</v>
      </c>
      <c r="H5" s="39" t="e">
        <f t="shared" si="0"/>
        <v>#REF!</v>
      </c>
      <c r="I5" s="55" t="e">
        <f t="shared" si="0"/>
        <v>#REF!</v>
      </c>
      <c r="J5" s="39" t="e">
        <f t="shared" si="0"/>
        <v>#REF!</v>
      </c>
      <c r="K5" s="39" t="e">
        <f>$C5*K10</f>
        <v>#REF!</v>
      </c>
      <c r="L5" s="39" t="e">
        <f t="shared" si="0"/>
        <v>#REF!</v>
      </c>
      <c r="M5" s="39" t="e">
        <f t="shared" si="0"/>
        <v>#REF!</v>
      </c>
      <c r="N5" s="39" t="e">
        <f t="shared" si="0"/>
        <v>#REF!</v>
      </c>
      <c r="O5" s="39" t="e">
        <f t="shared" si="0"/>
        <v>#REF!</v>
      </c>
    </row>
    <row r="6" spans="2:16" x14ac:dyDescent="0.3">
      <c r="B6" s="296"/>
      <c r="C6" s="41" t="s">
        <v>413</v>
      </c>
      <c r="D6" s="42" t="e">
        <f>D5/$C5</f>
        <v>#REF!</v>
      </c>
      <c r="E6" s="42" t="e">
        <f t="shared" ref="E6:O6" si="1">E5/$C5</f>
        <v>#REF!</v>
      </c>
      <c r="F6" s="42" t="e">
        <f t="shared" si="1"/>
        <v>#REF!</v>
      </c>
      <c r="G6" s="43" t="e">
        <f t="shared" si="1"/>
        <v>#REF!</v>
      </c>
      <c r="H6" s="42" t="e">
        <f t="shared" si="1"/>
        <v>#REF!</v>
      </c>
      <c r="I6" s="42" t="e">
        <f t="shared" si="1"/>
        <v>#REF!</v>
      </c>
      <c r="J6" s="42" t="e">
        <f t="shared" si="1"/>
        <v>#REF!</v>
      </c>
      <c r="K6" s="42" t="e">
        <f t="shared" si="1"/>
        <v>#REF!</v>
      </c>
      <c r="L6" s="42" t="e">
        <f t="shared" si="1"/>
        <v>#REF!</v>
      </c>
      <c r="M6" s="42" t="e">
        <f t="shared" si="1"/>
        <v>#REF!</v>
      </c>
      <c r="N6" s="42" t="e">
        <f t="shared" si="1"/>
        <v>#REF!</v>
      </c>
      <c r="O6" s="42" t="e">
        <f t="shared" si="1"/>
        <v>#REF!</v>
      </c>
    </row>
    <row r="7" spans="2:16" x14ac:dyDescent="0.3">
      <c r="E7" s="42" t="e">
        <f>E6-D6</f>
        <v>#REF!</v>
      </c>
      <c r="F7" s="42" t="e">
        <f t="shared" ref="F7:I7" si="2">F6-E6</f>
        <v>#REF!</v>
      </c>
      <c r="G7" s="43" t="e">
        <f t="shared" si="2"/>
        <v>#REF!</v>
      </c>
      <c r="H7" s="42" t="e">
        <f t="shared" si="2"/>
        <v>#REF!</v>
      </c>
      <c r="I7" s="42" t="e">
        <f t="shared" si="2"/>
        <v>#REF!</v>
      </c>
      <c r="J7" s="42" t="e">
        <f>J6-I6</f>
        <v>#REF!</v>
      </c>
      <c r="K7" s="42" t="e">
        <f>K6-J6</f>
        <v>#REF!</v>
      </c>
      <c r="L7" s="42" t="e">
        <f t="shared" ref="L7:O7" si="3">L6-K6</f>
        <v>#REF!</v>
      </c>
      <c r="M7" s="42" t="e">
        <f t="shared" si="3"/>
        <v>#REF!</v>
      </c>
      <c r="N7" s="42" t="e">
        <f t="shared" si="3"/>
        <v>#REF!</v>
      </c>
      <c r="O7" s="42" t="e">
        <f t="shared" si="3"/>
        <v>#REF!</v>
      </c>
    </row>
    <row r="8" spans="2:16" x14ac:dyDescent="0.3">
      <c r="G8" s="44"/>
    </row>
    <row r="9" spans="2:16" x14ac:dyDescent="0.3">
      <c r="B9" s="297" t="s">
        <v>414</v>
      </c>
      <c r="C9" s="51">
        <v>92161955.800000429</v>
      </c>
      <c r="D9" s="39">
        <f>$C9*D10</f>
        <v>7102516.2834125711</v>
      </c>
      <c r="E9" s="39">
        <f t="shared" ref="E9:O9" si="4">$C9*E10</f>
        <v>14205032.566825142</v>
      </c>
      <c r="F9" s="39">
        <f t="shared" si="4"/>
        <v>21307548.850237716</v>
      </c>
      <c r="G9" s="52">
        <v>28410065.133650288</v>
      </c>
      <c r="H9" s="39">
        <f t="shared" si="4"/>
        <v>35723736.771626107</v>
      </c>
      <c r="I9" s="53">
        <v>43037408.409601927</v>
      </c>
      <c r="J9" s="39">
        <f t="shared" si="4"/>
        <v>49250965.081305809</v>
      </c>
      <c r="K9" s="39">
        <f t="shared" si="4"/>
        <v>55464521.753009699</v>
      </c>
      <c r="L9" s="53">
        <v>61678078.424713567</v>
      </c>
      <c r="M9" s="39">
        <f t="shared" si="4"/>
        <v>71839370.883142516</v>
      </c>
      <c r="N9" s="39">
        <f t="shared" si="4"/>
        <v>82000663.34157148</v>
      </c>
      <c r="O9" s="39">
        <f t="shared" si="4"/>
        <v>92161955.800000429</v>
      </c>
      <c r="P9" s="45">
        <f>O9-C9</f>
        <v>0</v>
      </c>
    </row>
    <row r="10" spans="2:16" x14ac:dyDescent="0.3">
      <c r="B10" s="298"/>
      <c r="C10" s="46"/>
      <c r="D10" s="47">
        <f>G10/4*1</f>
        <v>7.7065598508192015E-2</v>
      </c>
      <c r="E10" s="47">
        <f>G10/4*2</f>
        <v>0.15413119701638403</v>
      </c>
      <c r="F10" s="47">
        <f>G10/4*3</f>
        <v>0.23119679552457606</v>
      </c>
      <c r="G10" s="48">
        <f>G9/C9</f>
        <v>0.30826239403276806</v>
      </c>
      <c r="H10" s="47">
        <f>G10+(I10-G10)/2</f>
        <v>0.38761912615168204</v>
      </c>
      <c r="I10" s="47">
        <f>I9/C9</f>
        <v>0.46697585827059596</v>
      </c>
      <c r="J10" s="47">
        <f>($L10-$I10)/3*1+I10</f>
        <v>0.53439583235608357</v>
      </c>
      <c r="K10" s="47">
        <f>($L10-$I10)/3*1+J10</f>
        <v>0.60181580644157118</v>
      </c>
      <c r="L10" s="47">
        <f>L9/C9</f>
        <v>0.66923578052705868</v>
      </c>
      <c r="M10" s="47">
        <f>($O10-$L10)/3*1+L10</f>
        <v>0.77949052035137245</v>
      </c>
      <c r="N10" s="47">
        <f>($O10-$L10)/3*1+M10</f>
        <v>0.88974526017568623</v>
      </c>
      <c r="O10" s="47">
        <v>1</v>
      </c>
    </row>
    <row r="11" spans="2:16" ht="15" thickBot="1" x14ac:dyDescent="0.35">
      <c r="D11" s="49"/>
      <c r="E11" s="49">
        <f>E10-D10</f>
        <v>7.7065598508192015E-2</v>
      </c>
      <c r="F11" s="49">
        <f t="shared" ref="F11:O11" si="5">F10-E10</f>
        <v>7.7065598508192029E-2</v>
      </c>
      <c r="G11" s="50">
        <f t="shared" si="5"/>
        <v>7.7065598508192001E-2</v>
      </c>
      <c r="H11" s="49">
        <f t="shared" si="5"/>
        <v>7.9356732118913975E-2</v>
      </c>
      <c r="I11" s="49">
        <f t="shared" si="5"/>
        <v>7.935673211891392E-2</v>
      </c>
      <c r="J11" s="49">
        <f t="shared" si="5"/>
        <v>6.7419974085487611E-2</v>
      </c>
      <c r="K11" s="49">
        <f t="shared" si="5"/>
        <v>6.7419974085487611E-2</v>
      </c>
      <c r="L11" s="49">
        <f t="shared" si="5"/>
        <v>6.74199740854875E-2</v>
      </c>
      <c r="M11" s="49">
        <f t="shared" si="5"/>
        <v>0.11025473982431377</v>
      </c>
      <c r="N11" s="49">
        <f t="shared" si="5"/>
        <v>0.11025473982431377</v>
      </c>
      <c r="O11" s="49">
        <f t="shared" si="5"/>
        <v>0.11025473982431377</v>
      </c>
    </row>
    <row r="14" spans="2:16" x14ac:dyDescent="0.3">
      <c r="C14" s="38"/>
      <c r="D14" s="45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6" spans="2:16" x14ac:dyDescent="0.3">
      <c r="B16" s="297" t="s">
        <v>450</v>
      </c>
      <c r="C16" s="38" t="e">
        <f>'Dettaglio Piano Sito'!#REF!</f>
        <v>#REF!</v>
      </c>
      <c r="D16" s="39" t="e">
        <f>$C16*D10</f>
        <v>#REF!</v>
      </c>
      <c r="E16" s="39" t="e">
        <f t="shared" ref="E16:O16" si="6">$C16*E10</f>
        <v>#REF!</v>
      </c>
      <c r="F16" s="39" t="e">
        <f t="shared" si="6"/>
        <v>#REF!</v>
      </c>
      <c r="G16" s="39" t="e">
        <f t="shared" si="6"/>
        <v>#REF!</v>
      </c>
      <c r="H16" s="39" t="e">
        <f t="shared" si="6"/>
        <v>#REF!</v>
      </c>
      <c r="I16" s="55" t="e">
        <f t="shared" si="6"/>
        <v>#REF!</v>
      </c>
      <c r="J16" s="39" t="e">
        <f t="shared" si="6"/>
        <v>#REF!</v>
      </c>
      <c r="K16" s="39" t="e">
        <f t="shared" si="6"/>
        <v>#REF!</v>
      </c>
      <c r="L16" s="39" t="e">
        <f t="shared" si="6"/>
        <v>#REF!</v>
      </c>
      <c r="M16" s="39" t="e">
        <f t="shared" si="6"/>
        <v>#REF!</v>
      </c>
      <c r="N16" s="39" t="e">
        <f t="shared" si="6"/>
        <v>#REF!</v>
      </c>
      <c r="O16" s="39" t="e">
        <f t="shared" si="6"/>
        <v>#REF!</v>
      </c>
    </row>
    <row r="17" spans="2:2" x14ac:dyDescent="0.3">
      <c r="B17" s="298"/>
    </row>
  </sheetData>
  <mergeCells count="3">
    <mergeCell ref="B5:B6"/>
    <mergeCell ref="B9:B10"/>
    <mergeCell ref="B16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4</vt:i4>
      </vt:variant>
    </vt:vector>
  </HeadingPairs>
  <TitlesOfParts>
    <vt:vector size="13" baseType="lpstr">
      <vt:lpstr>Totale Pagina Sito</vt:lpstr>
      <vt:lpstr>Rieiplogo Piano Sito</vt:lpstr>
      <vt:lpstr>Dettaglio Piano Sito</vt:lpstr>
      <vt:lpstr>Foglio2</vt:lpstr>
      <vt:lpstr>Foglio1</vt:lpstr>
      <vt:lpstr>Foglio5</vt:lpstr>
      <vt:lpstr>Riep Rev a Previsione 2019</vt:lpstr>
      <vt:lpstr>Riep_avanzamento_sett19</vt:lpstr>
      <vt:lpstr>mensilizzazione Piano 19</vt:lpstr>
      <vt:lpstr>'Dettaglio Piano Sito'!Area_stampa</vt:lpstr>
      <vt:lpstr>'Riep Rev a Previsione 2019'!Area_stampa</vt:lpstr>
      <vt:lpstr>Riep_avanzamento_sett19!Area_stampa</vt:lpstr>
      <vt:lpstr>'Dettaglio Piano Sito'!Titoli_stampa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BM. Boiardi</dc:creator>
  <cp:lastModifiedBy>Bensi Barbara</cp:lastModifiedBy>
  <cp:lastPrinted>2019-10-24T11:21:00Z</cp:lastPrinted>
  <dcterms:created xsi:type="dcterms:W3CDTF">2016-03-25T13:41:59Z</dcterms:created>
  <dcterms:modified xsi:type="dcterms:W3CDTF">2021-05-26T13:59:54Z</dcterms:modified>
</cp:coreProperties>
</file>