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codeName="Questa_cartella_di_lavoro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marco.pattano\AppData\Local\Microsoft\Windows\INetCache\Content.Outlook\63CBJNW2\"/>
    </mc:Choice>
  </mc:AlternateContent>
  <xr:revisionPtr revIDLastSave="0" documentId="13_ncr:1_{8DA902DF-5E17-44DD-9B90-95B5C1676AD2}" xr6:coauthVersionLast="45" xr6:coauthVersionMax="45" xr10:uidLastSave="{00000000-0000-0000-0000-000000000000}"/>
  <bookViews>
    <workbookView xWindow="-120" yWindow="-120" windowWidth="29040" windowHeight="15840" tabRatio="716" activeTab="2" xr2:uid="{00000000-000D-0000-FFFF-FFFF00000000}"/>
  </bookViews>
  <sheets>
    <sheet name="Totale Pagina Sito" sheetId="22" r:id="rId1"/>
    <sheet name="Riepilogo Piano Sito" sheetId="21" r:id="rId2"/>
    <sheet name="Dettaglio Piano Sito" sheetId="20" r:id="rId3"/>
    <sheet name="Riep Rev a Previsione 2019" sheetId="4" state="hidden" r:id="rId4"/>
    <sheet name="Riep_avanzamento_sett19" sheetId="5" state="hidden" r:id="rId5"/>
    <sheet name="mensilizzazione Piano 19" sheetId="3" state="hidden" r:id="rId6"/>
  </sheets>
  <definedNames>
    <definedName name="_xlnm._FilterDatabase" localSheetId="2" hidden="1">'Dettaglio Piano Sito'!$A$3:$J$544</definedName>
    <definedName name="_xlnm.Print_Area" localSheetId="2">'Dettaglio Piano Sito'!$A$4:$B$121</definedName>
    <definedName name="_xlnm.Print_Area" localSheetId="3">'Riep Rev a Previsione 2019'!$A$1:$I$65</definedName>
    <definedName name="_xlnm.Print_Area" localSheetId="4">Riep_avanzamento_sett19!$B$1:$L$64</definedName>
    <definedName name="page\x2dtotal">#REF!</definedName>
    <definedName name="page\x2dtotal\x2dmaster0">#REF!</definedName>
    <definedName name="_xlnm.Print_Titles" localSheetId="2">'Dettaglio Piano Sito'!$3:$3</definedName>
    <definedName name="Z_15C783C9_7880_4A46_98BA_60212D381EDA_.wvu.Cols" localSheetId="2" hidden="1">'Dettaglio Piano Sito'!#REF!,'Dettaglio Piano Sito'!#REF!,'Dettaglio Piano Sito'!#REF!,'Dettaglio Piano Sito'!#REF!</definedName>
    <definedName name="Z_15C783C9_7880_4A46_98BA_60212D381EDA_.wvu.FilterData" localSheetId="2" hidden="1">'Dettaglio Piano Sito'!$A$4:$J$538</definedName>
    <definedName name="Z_15C783C9_7880_4A46_98BA_60212D381EDA_.wvu.PrintArea" localSheetId="2" hidden="1">'Dettaglio Piano Sito'!#REF!</definedName>
    <definedName name="Z_15C783C9_7880_4A46_98BA_60212D381EDA_.wvu.PrintTitles" localSheetId="2" hidden="1">'Dettaglio Piano Sito'!$3:$3</definedName>
    <definedName name="Z_15C783C9_7880_4A46_98BA_60212D381EDA_.wvu.Rows" localSheetId="2" hidden="1">'Dettaglio Piano Sito'!#REF!</definedName>
  </definedNames>
  <calcPr calcId="191029"/>
  <customWorkbookViews>
    <customWorkbookView name="NORMAL" guid="{15C783C9-7880-4A46-98BA-60212D381EDA}" maximized="1" windowWidth="1436" windowHeight="719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5" i="22" l="1"/>
  <c r="B19" i="22" s="1"/>
  <c r="B15" i="21"/>
  <c r="B19" i="21" s="1"/>
  <c r="C15" i="21"/>
  <c r="C19" i="21" s="1"/>
  <c r="F15" i="21"/>
  <c r="F19" i="21" s="1"/>
  <c r="E15" i="21"/>
  <c r="E19" i="21" s="1"/>
  <c r="D15" i="21"/>
  <c r="D19" i="21" s="1"/>
  <c r="J542" i="20"/>
  <c r="I542" i="20"/>
  <c r="H542" i="20"/>
  <c r="G542" i="20"/>
  <c r="F542" i="20"/>
  <c r="J538" i="20"/>
  <c r="I538" i="20"/>
  <c r="H538" i="20"/>
  <c r="G538" i="20"/>
  <c r="F538" i="20"/>
  <c r="C8" i="22" l="1"/>
  <c r="C12" i="22"/>
  <c r="C5" i="22"/>
  <c r="C9" i="22"/>
  <c r="C13" i="22"/>
  <c r="C6" i="22"/>
  <c r="C10" i="22"/>
  <c r="C14" i="22"/>
  <c r="C7" i="22"/>
  <c r="C11" i="22"/>
  <c r="C4" i="22"/>
  <c r="H544" i="20"/>
  <c r="G544" i="20"/>
  <c r="I544" i="20"/>
  <c r="F544" i="20"/>
  <c r="J544" i="20"/>
  <c r="C15" i="22" l="1"/>
  <c r="E5" i="5" l="1"/>
  <c r="E47" i="5"/>
  <c r="E40" i="5"/>
  <c r="F40" i="5"/>
  <c r="F51" i="5"/>
  <c r="F47" i="5"/>
  <c r="F5" i="5"/>
  <c r="E59" i="5"/>
  <c r="E59" i="4"/>
  <c r="E21" i="5"/>
  <c r="F59" i="5"/>
  <c r="F23" i="5"/>
  <c r="F30" i="5"/>
  <c r="F33" i="5"/>
  <c r="F32" i="5"/>
  <c r="F21" i="5"/>
  <c r="F48" i="5"/>
  <c r="F55" i="5"/>
  <c r="F7" i="5"/>
  <c r="F28" i="5"/>
  <c r="F26" i="5"/>
  <c r="F52" i="5"/>
  <c r="F16" i="5"/>
  <c r="F37" i="5"/>
  <c r="F35" i="5"/>
  <c r="F6" i="5"/>
  <c r="F29" i="5"/>
  <c r="F15" i="5"/>
  <c r="F34" i="5"/>
  <c r="F27" i="5"/>
  <c r="F25" i="5"/>
  <c r="F4" i="5"/>
  <c r="F12" i="5"/>
  <c r="F11" i="5"/>
  <c r="F8" i="5"/>
  <c r="F36" i="5"/>
  <c r="E51" i="4"/>
  <c r="F51" i="4"/>
  <c r="E21" i="4"/>
  <c r="F46" i="5"/>
  <c r="F31" i="5"/>
  <c r="E51" i="5"/>
  <c r="E15" i="5" l="1"/>
  <c r="E17" i="5" s="1"/>
  <c r="E7" i="5"/>
  <c r="E33" i="5"/>
  <c r="E25" i="5"/>
  <c r="E27" i="5"/>
  <c r="E29" i="5"/>
  <c r="E35" i="5"/>
  <c r="E52" i="5"/>
  <c r="E53" i="5" s="1"/>
  <c r="E12" i="5"/>
  <c r="E48" i="5"/>
  <c r="E28" i="5"/>
  <c r="E34" i="5"/>
  <c r="E46" i="5"/>
  <c r="E6" i="5"/>
  <c r="E8" i="5"/>
  <c r="E11" i="5"/>
  <c r="E13" i="5" s="1"/>
  <c r="E32" i="5"/>
  <c r="E31" i="5"/>
  <c r="E37" i="5"/>
  <c r="E16" i="5"/>
  <c r="E26" i="5"/>
  <c r="E55" i="5"/>
  <c r="E36" i="5"/>
  <c r="E30" i="5"/>
  <c r="E23" i="5"/>
  <c r="G23" i="5"/>
  <c r="G51" i="5"/>
  <c r="E8" i="4"/>
  <c r="E12" i="4"/>
  <c r="E55" i="4"/>
  <c r="E48" i="4"/>
  <c r="E16" i="4"/>
  <c r="E33" i="4"/>
  <c r="E36" i="4"/>
  <c r="E46" i="4"/>
  <c r="E37" i="4"/>
  <c r="E5" i="4"/>
  <c r="E25" i="4"/>
  <c r="E15" i="4"/>
  <c r="E40" i="4"/>
  <c r="F47" i="4"/>
  <c r="E28" i="4"/>
  <c r="E4" i="4"/>
  <c r="E27" i="4"/>
  <c r="E29" i="4"/>
  <c r="E7" i="4"/>
  <c r="E11" i="4"/>
  <c r="E47" i="4"/>
  <c r="E31" i="4"/>
  <c r="E35" i="4"/>
  <c r="E52" i="4"/>
  <c r="E53" i="4" s="1"/>
  <c r="F5" i="4"/>
  <c r="F40" i="4"/>
  <c r="E32" i="4"/>
  <c r="F49" i="5"/>
  <c r="E41" i="5"/>
  <c r="F19" i="5"/>
  <c r="E19" i="4"/>
  <c r="F53" i="5"/>
  <c r="F9" i="5"/>
  <c r="E44" i="5"/>
  <c r="F38" i="5"/>
  <c r="E4" i="5"/>
  <c r="F41" i="5"/>
  <c r="F42" i="5" s="1"/>
  <c r="F13" i="5"/>
  <c r="E44" i="4"/>
  <c r="E41" i="4"/>
  <c r="F17" i="5"/>
  <c r="F44" i="5"/>
  <c r="E19" i="5"/>
  <c r="E49" i="5" l="1"/>
  <c r="F37" i="4"/>
  <c r="E38" i="5"/>
  <c r="H51" i="5"/>
  <c r="H40" i="5"/>
  <c r="G40" i="5"/>
  <c r="H23" i="5"/>
  <c r="G47" i="5"/>
  <c r="H47" i="5"/>
  <c r="E17" i="4"/>
  <c r="E49" i="4"/>
  <c r="E13" i="4"/>
  <c r="E42" i="4"/>
  <c r="F4" i="4"/>
  <c r="F28" i="4"/>
  <c r="F33" i="4"/>
  <c r="F12" i="4"/>
  <c r="F27" i="4"/>
  <c r="F31" i="4"/>
  <c r="F55" i="4"/>
  <c r="E42" i="5"/>
  <c r="F35" i="4"/>
  <c r="F7" i="4"/>
  <c r="F52" i="4"/>
  <c r="F53" i="4" s="1"/>
  <c r="F8" i="4"/>
  <c r="F48" i="4"/>
  <c r="F64" i="5"/>
  <c r="F29" i="4"/>
  <c r="F59" i="4"/>
  <c r="F36" i="4"/>
  <c r="E9" i="5"/>
  <c r="F32" i="4"/>
  <c r="F21" i="4"/>
  <c r="F15" i="4"/>
  <c r="F46" i="4"/>
  <c r="F25" i="4"/>
  <c r="F16" i="4"/>
  <c r="F11" i="4"/>
  <c r="H37" i="5"/>
  <c r="H34" i="5"/>
  <c r="H12" i="5"/>
  <c r="G32" i="5"/>
  <c r="H5" i="5"/>
  <c r="H36" i="5"/>
  <c r="G16" i="5"/>
  <c r="G52" i="5"/>
  <c r="H55" i="5"/>
  <c r="G7" i="5"/>
  <c r="G11" i="5"/>
  <c r="H6" i="5"/>
  <c r="G5" i="5"/>
  <c r="G41" i="5"/>
  <c r="H32" i="5"/>
  <c r="G35" i="5"/>
  <c r="G21" i="5"/>
  <c r="H48" i="5"/>
  <c r="H21" i="5"/>
  <c r="G6" i="5"/>
  <c r="H19" i="5"/>
  <c r="G36" i="5"/>
  <c r="F41" i="4"/>
  <c r="E64" i="5"/>
  <c r="H16" i="5"/>
  <c r="G27" i="5"/>
  <c r="G37" i="5"/>
  <c r="H28" i="5"/>
  <c r="G48" i="5"/>
  <c r="G19" i="5"/>
  <c r="G28" i="5"/>
  <c r="H35" i="5"/>
  <c r="H27" i="5"/>
  <c r="H11" i="5"/>
  <c r="G55" i="5"/>
  <c r="H7" i="5"/>
  <c r="G44" i="5"/>
  <c r="H52" i="5"/>
  <c r="G8" i="5"/>
  <c r="H8" i="5"/>
  <c r="G12" i="5"/>
  <c r="H44" i="5"/>
  <c r="G59" i="5"/>
  <c r="H59" i="5"/>
  <c r="H41" i="5"/>
  <c r="G34" i="5"/>
  <c r="H25" i="5"/>
  <c r="F57" i="5"/>
  <c r="F62" i="5" s="1"/>
  <c r="G25" i="5"/>
  <c r="G15" i="5"/>
  <c r="H15" i="5"/>
  <c r="G31" i="5"/>
  <c r="H31" i="5"/>
  <c r="F19" i="4"/>
  <c r="H33" i="5"/>
  <c r="G33" i="5"/>
  <c r="H29" i="5"/>
  <c r="G29" i="5"/>
  <c r="H4" i="5"/>
  <c r="G4" i="5"/>
  <c r="H26" i="5"/>
  <c r="G26" i="5"/>
  <c r="H30" i="5"/>
  <c r="G30" i="5"/>
  <c r="H46" i="5"/>
  <c r="G46" i="5"/>
  <c r="F44" i="4"/>
  <c r="H42" i="5" l="1"/>
  <c r="H53" i="5"/>
  <c r="E57" i="5"/>
  <c r="E62" i="5" s="1"/>
  <c r="F13" i="4"/>
  <c r="F65" i="5"/>
  <c r="H13" i="5"/>
  <c r="F17" i="4"/>
  <c r="F49" i="4"/>
  <c r="G13" i="5"/>
  <c r="G53" i="5"/>
  <c r="G42" i="5"/>
  <c r="F42" i="4"/>
  <c r="H49" i="5"/>
  <c r="G9" i="5"/>
  <c r="H17" i="5"/>
  <c r="G64" i="5"/>
  <c r="H9" i="5"/>
  <c r="H38" i="5"/>
  <c r="G38" i="5"/>
  <c r="G49" i="5"/>
  <c r="G17" i="5"/>
  <c r="E65" i="5" l="1"/>
  <c r="H57" i="5"/>
  <c r="H62" i="5" s="1"/>
  <c r="G57" i="5"/>
  <c r="G62" i="5" l="1"/>
  <c r="G65" i="5" l="1"/>
  <c r="E34" i="4" l="1"/>
  <c r="E6" i="4"/>
  <c r="F6" i="4"/>
  <c r="E9" i="4" l="1"/>
  <c r="E30" i="4"/>
  <c r="E23" i="4"/>
  <c r="E26" i="4"/>
  <c r="F34" i="4"/>
  <c r="F9" i="4"/>
  <c r="E38" i="4" l="1"/>
  <c r="E57" i="4" s="1"/>
  <c r="E62" i="4" s="1"/>
  <c r="E64" i="4"/>
  <c r="F30" i="4"/>
  <c r="F26" i="4"/>
  <c r="F23" i="4"/>
  <c r="F64" i="4" l="1"/>
  <c r="E65" i="4"/>
  <c r="F38" i="4"/>
  <c r="F57" i="4" s="1"/>
  <c r="F62" i="4" l="1"/>
  <c r="F65" i="4" l="1"/>
  <c r="D48" i="4" l="1"/>
  <c r="G48" i="4" s="1"/>
  <c r="D33" i="4"/>
  <c r="G33" i="4" s="1"/>
  <c r="D25" i="4"/>
  <c r="G25" i="4" s="1"/>
  <c r="D11" i="4"/>
  <c r="G11" i="4" s="1"/>
  <c r="D32" i="4"/>
  <c r="G32" i="4" s="1"/>
  <c r="D23" i="4"/>
  <c r="G23" i="4" s="1"/>
  <c r="D8" i="4"/>
  <c r="G8" i="4" s="1"/>
  <c r="D55" i="4"/>
  <c r="G55" i="4" s="1"/>
  <c r="D46" i="4"/>
  <c r="G46" i="4" s="1"/>
  <c r="D35" i="4"/>
  <c r="G35" i="4" s="1"/>
  <c r="D31" i="4"/>
  <c r="G31" i="4" s="1"/>
  <c r="D27" i="4"/>
  <c r="G27" i="4" s="1"/>
  <c r="D15" i="4"/>
  <c r="G15" i="4" s="1"/>
  <c r="D7" i="4"/>
  <c r="G7" i="4" s="1"/>
  <c r="D37" i="4"/>
  <c r="G37" i="4" s="1"/>
  <c r="D29" i="4"/>
  <c r="G29" i="4" s="1"/>
  <c r="D5" i="4"/>
  <c r="G5" i="4" s="1"/>
  <c r="D47" i="4"/>
  <c r="G47" i="4" s="1"/>
  <c r="D40" i="4"/>
  <c r="G40" i="4" s="1"/>
  <c r="D28" i="4"/>
  <c r="G28" i="4" s="1"/>
  <c r="D16" i="4"/>
  <c r="G16" i="4" s="1"/>
  <c r="D4" i="4"/>
  <c r="G4" i="4" s="1"/>
  <c r="D52" i="4"/>
  <c r="G52" i="4" s="1"/>
  <c r="D36" i="4"/>
  <c r="D34" i="4"/>
  <c r="G34" i="4" s="1"/>
  <c r="D30" i="4"/>
  <c r="G30" i="4" s="1"/>
  <c r="D26" i="4"/>
  <c r="G26" i="4" s="1"/>
  <c r="D12" i="4"/>
  <c r="G12" i="4" s="1"/>
  <c r="D6" i="4"/>
  <c r="G6" i="4" s="1"/>
  <c r="D51" i="4"/>
  <c r="D44" i="4"/>
  <c r="G44" i="4" s="1"/>
  <c r="D41" i="4"/>
  <c r="D19" i="4"/>
  <c r="G19" i="4" s="1"/>
  <c r="D59" i="4"/>
  <c r="G59" i="4" s="1"/>
  <c r="D21" i="4"/>
  <c r="G21" i="4" s="1"/>
  <c r="D17" i="4" l="1"/>
  <c r="G17" i="4" s="1"/>
  <c r="D49" i="4"/>
  <c r="G49" i="4" s="1"/>
  <c r="D38" i="4"/>
  <c r="G38" i="4" s="1"/>
  <c r="D9" i="4"/>
  <c r="G9" i="4" s="1"/>
  <c r="D13" i="4"/>
  <c r="G13" i="4" s="1"/>
  <c r="D42" i="4"/>
  <c r="G42" i="4" s="1"/>
  <c r="G41" i="4"/>
  <c r="D53" i="4"/>
  <c r="G53" i="4" s="1"/>
  <c r="G51" i="4"/>
  <c r="H64" i="5"/>
  <c r="H65" i="5" s="1"/>
  <c r="D64" i="4"/>
  <c r="D57" i="4" l="1"/>
  <c r="D62" i="4" l="1"/>
  <c r="G57" i="4"/>
  <c r="G62" i="4" l="1"/>
  <c r="D65" i="4"/>
  <c r="H51" i="4" l="1"/>
  <c r="H5" i="4"/>
  <c r="H47" i="4"/>
  <c r="H46" i="4" l="1"/>
  <c r="C41" i="4"/>
  <c r="C25" i="4"/>
  <c r="C48" i="4"/>
  <c r="C44" i="4"/>
  <c r="C35" i="4"/>
  <c r="C32" i="4"/>
  <c r="C7" i="4"/>
  <c r="C28" i="4"/>
  <c r="C27" i="4"/>
  <c r="C47" i="4"/>
  <c r="I47" i="4" s="1"/>
  <c r="C29" i="4"/>
  <c r="C59" i="4"/>
  <c r="C55" i="4"/>
  <c r="C37" i="4"/>
  <c r="C34" i="4"/>
  <c r="C4" i="4"/>
  <c r="C21" i="4"/>
  <c r="C8" i="4"/>
  <c r="C23" i="4"/>
  <c r="C5" i="4"/>
  <c r="I5" i="4" s="1"/>
  <c r="C52" i="4"/>
  <c r="C46" i="4"/>
  <c r="C11" i="4"/>
  <c r="C16" i="4"/>
  <c r="C15" i="4"/>
  <c r="C31" i="4"/>
  <c r="C6" i="4"/>
  <c r="K6" i="4" s="1"/>
  <c r="C33" i="4"/>
  <c r="C12" i="4"/>
  <c r="C51" i="4"/>
  <c r="I51" i="4" s="1"/>
  <c r="C52" i="5"/>
  <c r="J52" i="5" s="1"/>
  <c r="C29" i="5"/>
  <c r="J29" i="5" s="1"/>
  <c r="C25" i="5"/>
  <c r="C48" i="5"/>
  <c r="J48" i="5" s="1"/>
  <c r="C59" i="5"/>
  <c r="J59" i="5" s="1"/>
  <c r="C46" i="5"/>
  <c r="C44" i="5"/>
  <c r="J44" i="5" s="1"/>
  <c r="C35" i="5"/>
  <c r="J35" i="5" s="1"/>
  <c r="C32" i="5"/>
  <c r="J32" i="5" s="1"/>
  <c r="C7" i="5"/>
  <c r="J7" i="5" s="1"/>
  <c r="C28" i="5"/>
  <c r="J28" i="5" s="1"/>
  <c r="C27" i="5"/>
  <c r="J27" i="5" s="1"/>
  <c r="C47" i="5"/>
  <c r="J47" i="5" s="1"/>
  <c r="C55" i="5"/>
  <c r="J55" i="5" s="1"/>
  <c r="C37" i="5"/>
  <c r="C34" i="5"/>
  <c r="J34" i="5" s="1"/>
  <c r="C4" i="5"/>
  <c r="C21" i="5"/>
  <c r="J21" i="5" s="1"/>
  <c r="C8" i="5"/>
  <c r="J8" i="5" s="1"/>
  <c r="C23" i="5"/>
  <c r="J23" i="5" s="1"/>
  <c r="C5" i="5"/>
  <c r="J5" i="5" s="1"/>
  <c r="C41" i="5"/>
  <c r="J41" i="5" s="1"/>
  <c r="C11" i="5"/>
  <c r="C16" i="5"/>
  <c r="J16" i="5" s="1"/>
  <c r="C15" i="5"/>
  <c r="C31" i="5"/>
  <c r="J31" i="5" s="1"/>
  <c r="C6" i="5"/>
  <c r="J6" i="5" s="1"/>
  <c r="C33" i="5"/>
  <c r="J33" i="5" s="1"/>
  <c r="C12" i="5"/>
  <c r="J12" i="5" s="1"/>
  <c r="C51" i="5"/>
  <c r="H21" i="4"/>
  <c r="H16" i="4"/>
  <c r="H27" i="4"/>
  <c r="H25" i="4"/>
  <c r="H34" i="4"/>
  <c r="H55" i="4"/>
  <c r="H28" i="4"/>
  <c r="H4" i="4"/>
  <c r="H59" i="4"/>
  <c r="H32" i="4"/>
  <c r="H15" i="4"/>
  <c r="H35" i="4"/>
  <c r="H37" i="4"/>
  <c r="H6" i="4"/>
  <c r="H33" i="4"/>
  <c r="H29" i="4"/>
  <c r="H12" i="4"/>
  <c r="H23" i="4"/>
  <c r="H31" i="4"/>
  <c r="H7" i="4"/>
  <c r="H8" i="4"/>
  <c r="H11" i="4"/>
  <c r="I46" i="4" l="1"/>
  <c r="I23" i="4"/>
  <c r="I32" i="4"/>
  <c r="I35" i="4"/>
  <c r="I15" i="4"/>
  <c r="I55" i="4"/>
  <c r="I27" i="4"/>
  <c r="I21" i="4"/>
  <c r="I12" i="4"/>
  <c r="I29" i="4"/>
  <c r="I4" i="4"/>
  <c r="I16" i="4"/>
  <c r="I8" i="4"/>
  <c r="I33" i="4"/>
  <c r="I59" i="4"/>
  <c r="I31" i="4"/>
  <c r="I28" i="4"/>
  <c r="I7" i="4"/>
  <c r="I6" i="4"/>
  <c r="I34" i="4"/>
  <c r="I11" i="4"/>
  <c r="I25" i="4"/>
  <c r="H41" i="4"/>
  <c r="I41" i="4" s="1"/>
  <c r="C17" i="4"/>
  <c r="C53" i="4"/>
  <c r="H17" i="4"/>
  <c r="C13" i="4"/>
  <c r="H13" i="4"/>
  <c r="C49" i="4"/>
  <c r="C9" i="4"/>
  <c r="H48" i="4"/>
  <c r="H9" i="4"/>
  <c r="H52" i="4"/>
  <c r="H44" i="4"/>
  <c r="I44" i="4" s="1"/>
  <c r="C53" i="5"/>
  <c r="J51" i="5"/>
  <c r="C49" i="5"/>
  <c r="J49" i="5" s="1"/>
  <c r="J46" i="5"/>
  <c r="C17" i="5"/>
  <c r="J17" i="5" s="1"/>
  <c r="J15" i="5"/>
  <c r="C13" i="5"/>
  <c r="J13" i="5" s="1"/>
  <c r="J11" i="5"/>
  <c r="C9" i="5"/>
  <c r="J9" i="5" s="1"/>
  <c r="J4" i="5"/>
  <c r="J25" i="5"/>
  <c r="I9" i="4" l="1"/>
  <c r="H49" i="4"/>
  <c r="I49" i="4" s="1"/>
  <c r="I48" i="4"/>
  <c r="H53" i="4"/>
  <c r="I53" i="4" s="1"/>
  <c r="I52" i="4"/>
  <c r="I17" i="4"/>
  <c r="I13" i="4"/>
  <c r="J53" i="5"/>
  <c r="G10" i="3" l="1"/>
  <c r="L10" i="3" l="1"/>
  <c r="I10" i="3"/>
  <c r="J10" i="3" l="1"/>
  <c r="H10" i="3"/>
  <c r="D47" i="5" l="1"/>
  <c r="I47" i="5"/>
  <c r="D35" i="5"/>
  <c r="D37" i="5"/>
  <c r="D59" i="5"/>
  <c r="I59" i="5"/>
  <c r="D5" i="5"/>
  <c r="I5" i="5"/>
  <c r="D51" i="5"/>
  <c r="I51" i="5"/>
  <c r="D48" i="5"/>
  <c r="D29" i="5"/>
  <c r="D28" i="5"/>
  <c r="D31" i="5"/>
  <c r="D7" i="5"/>
  <c r="D8" i="5"/>
  <c r="D11" i="5"/>
  <c r="D52" i="5"/>
  <c r="D15" i="5"/>
  <c r="D27" i="5"/>
  <c r="D16" i="5"/>
  <c r="D46" i="5"/>
  <c r="D55" i="5"/>
  <c r="D25" i="5"/>
  <c r="D34" i="5"/>
  <c r="D12" i="5"/>
  <c r="D32" i="5"/>
  <c r="D4" i="5"/>
  <c r="K4" i="5" s="1"/>
  <c r="I21" i="5"/>
  <c r="D21" i="5"/>
  <c r="I23" i="5"/>
  <c r="D23" i="5"/>
  <c r="D6" i="5"/>
  <c r="D33" i="5"/>
  <c r="F10" i="3"/>
  <c r="E10" i="3"/>
  <c r="D10" i="3"/>
  <c r="K55" i="5" l="1"/>
  <c r="K29" i="5"/>
  <c r="K47" i="5"/>
  <c r="K6" i="5"/>
  <c r="K23" i="5"/>
  <c r="K34" i="5"/>
  <c r="K28" i="5"/>
  <c r="K51" i="5"/>
  <c r="K21" i="5"/>
  <c r="K32" i="5"/>
  <c r="K27" i="5"/>
  <c r="K7" i="5"/>
  <c r="K48" i="5"/>
  <c r="K5" i="5"/>
  <c r="K8" i="5"/>
  <c r="K59" i="5"/>
  <c r="K33" i="5"/>
  <c r="K12" i="5"/>
  <c r="K15" i="5"/>
  <c r="K31" i="5"/>
  <c r="K35" i="5"/>
  <c r="D9" i="5"/>
  <c r="J2" i="5"/>
  <c r="D53" i="5"/>
  <c r="K52" i="5"/>
  <c r="D44" i="5"/>
  <c r="K25" i="5"/>
  <c r="D17" i="5"/>
  <c r="K16" i="5"/>
  <c r="D13" i="5"/>
  <c r="K11" i="5"/>
  <c r="D41" i="5"/>
  <c r="D49" i="5"/>
  <c r="K46" i="5"/>
  <c r="I28" i="5"/>
  <c r="I12" i="5"/>
  <c r="I55" i="5"/>
  <c r="I31" i="5"/>
  <c r="I32" i="5"/>
  <c r="I34" i="5"/>
  <c r="I25" i="5"/>
  <c r="I35" i="5"/>
  <c r="I33" i="5"/>
  <c r="I16" i="5"/>
  <c r="I27" i="5"/>
  <c r="I8" i="5"/>
  <c r="I6" i="5"/>
  <c r="I15" i="5"/>
  <c r="I52" i="5"/>
  <c r="I11" i="5"/>
  <c r="I7" i="5"/>
  <c r="I48" i="5"/>
  <c r="I37" i="5"/>
  <c r="I4" i="5"/>
  <c r="I46" i="5"/>
  <c r="I29" i="5"/>
  <c r="E11" i="3"/>
  <c r="M10" i="3"/>
  <c r="J11" i="3"/>
  <c r="H11" i="3"/>
  <c r="G11" i="3"/>
  <c r="F11" i="3"/>
  <c r="K41" i="5" l="1"/>
  <c r="K17" i="5"/>
  <c r="K53" i="5"/>
  <c r="K13" i="5"/>
  <c r="K44" i="5"/>
  <c r="K49" i="5"/>
  <c r="I53" i="5"/>
  <c r="I49" i="5"/>
  <c r="I17" i="5"/>
  <c r="I13" i="5"/>
  <c r="I9" i="5"/>
  <c r="I44" i="5"/>
  <c r="I41" i="5"/>
  <c r="K9" i="5"/>
  <c r="I11" i="3"/>
  <c r="M11" i="3"/>
  <c r="N10" i="3"/>
  <c r="O9" i="3"/>
  <c r="P9" i="3" s="1"/>
  <c r="D9" i="3"/>
  <c r="H9" i="3"/>
  <c r="K10" i="3"/>
  <c r="E9" i="3"/>
  <c r="M9" i="3"/>
  <c r="F9" i="3"/>
  <c r="J9" i="3"/>
  <c r="O11" i="3" l="1"/>
  <c r="N11" i="3"/>
  <c r="K11" i="3"/>
  <c r="L11" i="3"/>
  <c r="K9" i="3"/>
  <c r="N9" i="3"/>
  <c r="C26" i="4" l="1"/>
  <c r="C26" i="5"/>
  <c r="I26" i="5"/>
  <c r="D26" i="5"/>
  <c r="H26" i="4"/>
  <c r="I26" i="4" l="1"/>
  <c r="J26" i="5"/>
  <c r="K26" i="5"/>
  <c r="H19" i="4" l="1"/>
  <c r="H40" i="4" l="1"/>
  <c r="C36" i="4"/>
  <c r="C40" i="4"/>
  <c r="C42" i="4" s="1"/>
  <c r="C19" i="4"/>
  <c r="I19" i="4" s="1"/>
  <c r="C40" i="5"/>
  <c r="C19" i="5"/>
  <c r="H36" i="4"/>
  <c r="C36" i="5"/>
  <c r="J36" i="5" s="1"/>
  <c r="I36" i="5"/>
  <c r="I40" i="5"/>
  <c r="D19" i="5"/>
  <c r="I19" i="5"/>
  <c r="D40" i="5"/>
  <c r="D36" i="5"/>
  <c r="I36" i="4" l="1"/>
  <c r="H42" i="4"/>
  <c r="I42" i="4" s="1"/>
  <c r="I40" i="4"/>
  <c r="C30" i="4"/>
  <c r="C38" i="4" s="1"/>
  <c r="C57" i="4" s="1"/>
  <c r="C62" i="4" s="1"/>
  <c r="H66" i="4" s="1"/>
  <c r="K36" i="5"/>
  <c r="I42" i="5"/>
  <c r="C30" i="5"/>
  <c r="J19" i="5"/>
  <c r="C42" i="5"/>
  <c r="J42" i="5" s="1"/>
  <c r="J40" i="5"/>
  <c r="K19" i="5"/>
  <c r="D42" i="5"/>
  <c r="K40" i="5"/>
  <c r="D30" i="5"/>
  <c r="C64" i="4" l="1"/>
  <c r="C65" i="4" s="1"/>
  <c r="H30" i="4"/>
  <c r="K42" i="5"/>
  <c r="C64" i="5"/>
  <c r="J30" i="5"/>
  <c r="C38" i="5"/>
  <c r="K30" i="5"/>
  <c r="D38" i="5"/>
  <c r="C16" i="3"/>
  <c r="H16" i="3" s="1"/>
  <c r="H64" i="4" l="1"/>
  <c r="H38" i="4"/>
  <c r="H57" i="4" s="1"/>
  <c r="I30" i="4"/>
  <c r="J38" i="5"/>
  <c r="C57" i="5"/>
  <c r="D64" i="5"/>
  <c r="I30" i="5"/>
  <c r="K38" i="5"/>
  <c r="D57" i="5"/>
  <c r="I16" i="3"/>
  <c r="N16" i="3"/>
  <c r="L16" i="3"/>
  <c r="M16" i="3"/>
  <c r="F16" i="3"/>
  <c r="O16" i="3"/>
  <c r="J16" i="3"/>
  <c r="D16" i="3"/>
  <c r="E16" i="3"/>
  <c r="G16" i="3"/>
  <c r="K16" i="3"/>
  <c r="I38" i="4" l="1"/>
  <c r="H62" i="4"/>
  <c r="I57" i="4"/>
  <c r="I38" i="5"/>
  <c r="C62" i="5"/>
  <c r="J57" i="5"/>
  <c r="D62" i="5"/>
  <c r="K57" i="5"/>
  <c r="I62" i="4" l="1"/>
  <c r="H65" i="4"/>
  <c r="I57" i="5"/>
  <c r="C65" i="5"/>
  <c r="J64" i="5"/>
  <c r="J62" i="5"/>
  <c r="D65" i="5"/>
  <c r="K62" i="5"/>
  <c r="K64" i="5"/>
  <c r="I62" i="5" l="1"/>
  <c r="C5" i="3" l="1"/>
  <c r="G5" i="3" l="1"/>
  <c r="D5" i="3"/>
  <c r="D6" i="3" s="1"/>
  <c r="I5" i="3"/>
  <c r="I6" i="3" s="1"/>
  <c r="J5" i="3"/>
  <c r="J6" i="3" s="1"/>
  <c r="H5" i="3"/>
  <c r="H6" i="3" s="1"/>
  <c r="F5" i="3"/>
  <c r="F6" i="3" s="1"/>
  <c r="K5" i="3"/>
  <c r="K6" i="3" s="1"/>
  <c r="L5" i="3"/>
  <c r="N5" i="3"/>
  <c r="N6" i="3" s="1"/>
  <c r="E5" i="3"/>
  <c r="E6" i="3" s="1"/>
  <c r="O5" i="3"/>
  <c r="O6" i="3" s="1"/>
  <c r="M5" i="3"/>
  <c r="M6" i="3" s="1"/>
  <c r="L6" i="3" l="1"/>
  <c r="M7" i="3" s="1"/>
  <c r="J7" i="3"/>
  <c r="O7" i="3"/>
  <c r="G6" i="3"/>
  <c r="E7" i="3"/>
  <c r="K7" i="3"/>
  <c r="I7" i="3"/>
  <c r="N7" i="3"/>
  <c r="F7" i="3"/>
  <c r="L7" i="3" l="1"/>
  <c r="G7" i="3"/>
  <c r="H7" i="3"/>
  <c r="I64" i="5" l="1"/>
  <c r="I65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Ventura MV Maria</author>
    <author>Spotti AS Andrea</author>
  </authors>
  <commentList>
    <comment ref="A38" authorId="0" shapeId="0" xr:uid="{3845F6C7-3DEE-4BDE-85C0-8CB7577A8D4D}">
      <text>
        <r>
          <rPr>
            <b/>
            <sz val="9"/>
            <color indexed="81"/>
            <rFont val="Tahoma"/>
            <family val="2"/>
          </rPr>
          <t>Ventura MV Maria:</t>
        </r>
        <r>
          <rPr>
            <sz val="9"/>
            <color indexed="81"/>
            <rFont val="Tahoma"/>
            <family val="2"/>
          </rPr>
          <t xml:space="preserve">
+ 6615 e 6616</t>
        </r>
      </text>
    </comment>
    <comment ref="A181" authorId="1" shapeId="0" xr:uid="{B310FFC4-DDE3-4844-8D59-2AA60C0FF5B9}">
      <text>
        <r>
          <rPr>
            <b/>
            <sz val="9"/>
            <color indexed="81"/>
            <rFont val="Tahoma"/>
            <family val="2"/>
          </rPr>
          <t>Spotti AS Andrea:</t>
        </r>
        <r>
          <rPr>
            <sz val="9"/>
            <color indexed="81"/>
            <rFont val="Tahoma"/>
            <family val="2"/>
          </rPr>
          <t xml:space="preserve">
modificata commessa piano 9381_A</t>
        </r>
      </text>
    </comment>
    <comment ref="B390" authorId="1" shapeId="0" xr:uid="{2C28C749-E44B-4363-A39B-27497C59E924}">
      <text>
        <r>
          <rPr>
            <b/>
            <sz val="9"/>
            <color indexed="81"/>
            <rFont val="Tahoma"/>
            <family val="2"/>
          </rPr>
          <t>Spotti AS Andrea:</t>
        </r>
        <r>
          <rPr>
            <sz val="9"/>
            <color indexed="81"/>
            <rFont val="Tahoma"/>
            <family val="2"/>
          </rPr>
          <t xml:space="preserve">
commessa competenza Varigu</t>
        </r>
      </text>
    </comment>
    <comment ref="A413" authorId="1" shapeId="0" xr:uid="{43871D62-1DD7-432E-92E8-2DC0444C5DC5}">
      <text>
        <r>
          <rPr>
            <sz val="10"/>
            <color indexed="81"/>
            <rFont val="Tahoma"/>
            <family val="2"/>
          </rPr>
          <t>modificare ATO in ATO Milano dopo nella predisposizione del consuntivo 2019.
in Oracle Primavera presente ATO MI</t>
        </r>
      </text>
    </comment>
    <comment ref="D505" authorId="1" shapeId="0" xr:uid="{B1363AA4-24C4-4720-8BE9-CCBE33C9B6FC}">
      <text>
        <r>
          <rPr>
            <sz val="9"/>
            <color indexed="81"/>
            <rFont val="Tahoma"/>
            <family val="2"/>
          </rPr>
          <t xml:space="preserve">MODIFICATO COMUNE  prima era Comini VARI
</t>
        </r>
      </text>
    </comment>
  </commentList>
</comments>
</file>

<file path=xl/sharedStrings.xml><?xml version="1.0" encoding="utf-8"?>
<sst xmlns="http://schemas.openxmlformats.org/spreadsheetml/2006/main" count="2602" uniqueCount="1078">
  <si>
    <t>COMUNE</t>
  </si>
  <si>
    <t>SAN GIULIANO MILANESE</t>
  </si>
  <si>
    <t>A</t>
  </si>
  <si>
    <t>D</t>
  </si>
  <si>
    <t>Interventi urgenti servizio depurazione</t>
  </si>
  <si>
    <t>F</t>
  </si>
  <si>
    <t>BUSCATE</t>
  </si>
  <si>
    <t>6942_A</t>
  </si>
  <si>
    <t>telecontrollo impianti tecnologici afferenti il ciclo idrico integrato di Cap Holding 2016-2020</t>
  </si>
  <si>
    <t>SOLARO</t>
  </si>
  <si>
    <t>sostituzione contatori anno 2018 ambito MI</t>
  </si>
  <si>
    <t>PERO</t>
  </si>
  <si>
    <t>COLOGNO MONZESE</t>
  </si>
  <si>
    <t>BUCCINASCO</t>
  </si>
  <si>
    <t>SESTO SAN GIOVANNI</t>
  </si>
  <si>
    <t>lavori di realizzazione della Centrale intercomunale di Cornaredo 1' lotto</t>
  </si>
  <si>
    <t>CENTRALE DI CORNAREDO</t>
  </si>
  <si>
    <t>MOTTA VISCONTI</t>
  </si>
  <si>
    <t>ROZZANO</t>
  </si>
  <si>
    <t>BERNATE</t>
  </si>
  <si>
    <t>MARCALLO C/ CASONE</t>
  </si>
  <si>
    <t>MELEGNANO</t>
  </si>
  <si>
    <t>ROBECCO SUL NAVIGLIO</t>
  </si>
  <si>
    <t>BUSTO GAROLFO</t>
  </si>
  <si>
    <t>lavori di realizzazione nuovo pozzo in comune di Garbagnate - zona Ospedale</t>
  </si>
  <si>
    <t>GARBAGNATE MILANESE</t>
  </si>
  <si>
    <t>CESATE</t>
  </si>
  <si>
    <t>LEGNANO</t>
  </si>
  <si>
    <t>TURBIGO</t>
  </si>
  <si>
    <t>VERNATE</t>
  </si>
  <si>
    <t>ASSAGO</t>
  </si>
  <si>
    <t>BASIGLIO</t>
  </si>
  <si>
    <t>CASTANO PRIMO</t>
  </si>
  <si>
    <t>LAINATE</t>
  </si>
  <si>
    <t>ARCONATE</t>
  </si>
  <si>
    <t>GAGGIANO</t>
  </si>
  <si>
    <t>MAGNAGO</t>
  </si>
  <si>
    <t>PARABIAGO</t>
  </si>
  <si>
    <t>RHO</t>
  </si>
  <si>
    <t>ROBECCHETTO CON INDUINO</t>
  </si>
  <si>
    <t>RODANO</t>
  </si>
  <si>
    <t>SAN COLOMBANO</t>
  </si>
  <si>
    <t>S.STEFANO TICINO</t>
  </si>
  <si>
    <t>VILLA CORTESE</t>
  </si>
  <si>
    <t>VITTUONE</t>
  </si>
  <si>
    <t>ALBAIRATE</t>
  </si>
  <si>
    <t>BESATE</t>
  </si>
  <si>
    <t>TREZZO D'ADDA</t>
  </si>
  <si>
    <t>CINISELLO BALSAMO</t>
  </si>
  <si>
    <t>CASTELLANZA</t>
  </si>
  <si>
    <t>DAIRAGO</t>
  </si>
  <si>
    <t>CORMANO</t>
  </si>
  <si>
    <t>CUSANO MILANINO</t>
  </si>
  <si>
    <t>VIMODRONE</t>
  </si>
  <si>
    <t>CESANO BOSCONE</t>
  </si>
  <si>
    <t>SEGRATE</t>
  </si>
  <si>
    <t>MORIMONDO</t>
  </si>
  <si>
    <t>CERNUSCO SUL NAVIGLIO</t>
  </si>
  <si>
    <t>LACCHIARELLA</t>
  </si>
  <si>
    <t>SAN DONATO MILANESE</t>
  </si>
  <si>
    <t>SEDRIANO</t>
  </si>
  <si>
    <t>TREZZANO SUL NAVIGLIO</t>
  </si>
  <si>
    <t>SETTALA</t>
  </si>
  <si>
    <t>ZIBIDO SAN GIACOMO</t>
  </si>
  <si>
    <t>PIEVE EMANUELE</t>
  </si>
  <si>
    <t>CASSANO D'ADDA</t>
  </si>
  <si>
    <t>CARPIANO</t>
  </si>
  <si>
    <t>CASSINETTA DI LUGAGNANO</t>
  </si>
  <si>
    <t>SAN ZENONE AL LAMBRO</t>
  </si>
  <si>
    <t>BOLLATE</t>
  </si>
  <si>
    <t>ABBIATEGRASSO</t>
  </si>
  <si>
    <t>lavori di realizzazione nuovo pozzo in comune di Abbiategrasso - comparto S2</t>
  </si>
  <si>
    <t>Sistemazione aree impianti pozzi ex ENI - San Donato Milanese</t>
  </si>
  <si>
    <t>nuovo pozzo ad Assago Cascina Bazzana</t>
  </si>
  <si>
    <t>CASOREZZO</t>
  </si>
  <si>
    <t>lavori di realizzazione nuovo pozzo in comune di Santo Stefano Ticino - via Milano</t>
  </si>
  <si>
    <t>lavori di realizzazione nuovo pozzo in comune di Cusago - viale Lombardia</t>
  </si>
  <si>
    <t>CUSAGO</t>
  </si>
  <si>
    <t>lavori di realizzazione nuovo pozzo in comune di Arconate</t>
  </si>
  <si>
    <t>lavori di realizzazione nuovo pozzo in comune di Magnago - via Don Milani</t>
  </si>
  <si>
    <t>5739_10</t>
  </si>
  <si>
    <t>Pozzo di prima falda per uso area a verde nel comune di Cesano Boscone</t>
  </si>
  <si>
    <t>5739_11</t>
  </si>
  <si>
    <t>Pozzo di prima falda per uso area a verde nel comune di Vaprio D'Adda</t>
  </si>
  <si>
    <t>VAPRIO D'ADDA</t>
  </si>
  <si>
    <t>LISCATE</t>
  </si>
  <si>
    <t>CANEGRATE</t>
  </si>
  <si>
    <t>BUSSERO</t>
  </si>
  <si>
    <t>5739_23</t>
  </si>
  <si>
    <t>Pozzo di prima falda per uso area a verde nel comune di Pregnana Milanese</t>
  </si>
  <si>
    <t>PREGNANA MILANESE</t>
  </si>
  <si>
    <t>5739_24</t>
  </si>
  <si>
    <t>Pozzo di prima falda per uso area a verde nel comune di Bollate</t>
  </si>
  <si>
    <t>5739_25</t>
  </si>
  <si>
    <t>Pozzo di prima falda per uso area a verde nel comune di Calvignasco</t>
  </si>
  <si>
    <t>CALVIGNASCO</t>
  </si>
  <si>
    <t>5739_27</t>
  </si>
  <si>
    <t>Pozzo di prima falda per uso area a verde nel comune di Garbagnare Milanese</t>
  </si>
  <si>
    <t>5739_28</t>
  </si>
  <si>
    <t>Pozzo di prima falda per uso area a verde nel comune di Arconate</t>
  </si>
  <si>
    <t>5739_29</t>
  </si>
  <si>
    <t>5739_30</t>
  </si>
  <si>
    <t>Pozzi di prima falda per uso area a verde  nel comune di Vanzaghello</t>
  </si>
  <si>
    <t>VANZAGHELLO</t>
  </si>
  <si>
    <t>5739_32</t>
  </si>
  <si>
    <t>Pozzi di prima falda per uso area a verde nel comune di Gaggiano</t>
  </si>
  <si>
    <t>5739_33</t>
  </si>
  <si>
    <t>Pozzi di prima falda per uso area a verde nel comune di Settala</t>
  </si>
  <si>
    <t>5739_35</t>
  </si>
  <si>
    <t>Pozzi di prima falda per uso area a verde nel comune di Dairago</t>
  </si>
  <si>
    <t>5739_36</t>
  </si>
  <si>
    <t>Pozzi di prima falda per uso area a verde nel comune di Lainate</t>
  </si>
  <si>
    <t>5739_37</t>
  </si>
  <si>
    <t>Pozzi di prima falda per uso area a verde nel comune di Bellinzago Lombardo</t>
  </si>
  <si>
    <t>BELLINZAGO LOMBARDO</t>
  </si>
  <si>
    <t>5739_38</t>
  </si>
  <si>
    <t>Pozzi di prima falda per uso pompa di area a verde di San Zenone al Lambro</t>
  </si>
  <si>
    <t>5739_40</t>
  </si>
  <si>
    <t>Pozzi di prima falda per uso area a verde nel comune di Vimodrone</t>
  </si>
  <si>
    <t>5739_41</t>
  </si>
  <si>
    <t>Pozzi di prima falda per uso area a verde nel comune di Albairate</t>
  </si>
  <si>
    <t>5739_42</t>
  </si>
  <si>
    <t>5739_44</t>
  </si>
  <si>
    <t>Pozzo di prima falda per uso area a verde nel comune di Sedriano</t>
  </si>
  <si>
    <t>INZAGO</t>
  </si>
  <si>
    <t>CISLIANO</t>
  </si>
  <si>
    <t>TRUCCAZZANO</t>
  </si>
  <si>
    <t>Realizzazione di un nuovo pozzo in comune di Robecchetto con Induno</t>
  </si>
  <si>
    <t>PADERNO DUGNANO</t>
  </si>
  <si>
    <t>realizzazione piezometri richiesti da ASL e ATO Milano</t>
  </si>
  <si>
    <t>SOLARO (EX BROLLO)</t>
  </si>
  <si>
    <t>VANZAGO</t>
  </si>
  <si>
    <t>RADDOPPIO RHO-MONZA risoluzione interferenza tavola 4 in Comune di Bollate</t>
  </si>
  <si>
    <t>lavori di estensione della rete idrica in comune di Abbiategrasso al quartiere Mirabella</t>
  </si>
  <si>
    <t>CASARILE</t>
  </si>
  <si>
    <t>dorsale di distribuzione da pozzi Cornaredo a Pero, Rho, Paderno ed altri</t>
  </si>
  <si>
    <t>POZZUOLO MARTESANA</t>
  </si>
  <si>
    <t>CAMBIAGO</t>
  </si>
  <si>
    <t>completamento dei lavori di sostituzione della rete idrica in comune di San Giuliano Milanese via Volturno e via Po</t>
  </si>
  <si>
    <t>completamento dei lavori di sostituzione della rete idrica in comune di San Giuliano Milanese via Liberazione</t>
  </si>
  <si>
    <t>lavori di interconnessione della rete idrica tra i comune di Magnago e Vanzaghello in via Ungaretti</t>
  </si>
  <si>
    <t>lavori di Potenziamento rete idrica in comune di San Giuliano Milanese via FOLLI</t>
  </si>
  <si>
    <t>lavori di estensione rete idrica al bar comunale di Turbigo</t>
  </si>
  <si>
    <t>POZZO D'ADDA</t>
  </si>
  <si>
    <t>restauro serbatoio pensile a Cernusco sul Naviglio</t>
  </si>
  <si>
    <t>Comune di Solaro, lavori di demolizione del serbatoio idrico loc. Brollo</t>
  </si>
  <si>
    <t>6942_D</t>
  </si>
  <si>
    <t>PESCHIERA BORROMEO</t>
  </si>
  <si>
    <t>ZELO SURRIGONE</t>
  </si>
  <si>
    <t>GUDO VISCONTI</t>
  </si>
  <si>
    <t>DEPURATORE DI MELEGNANO</t>
  </si>
  <si>
    <t>DEPURATORE DI ROBECCO SUL NAVIGLIO</t>
  </si>
  <si>
    <t>DEPURATORE DI BAREGGIO</t>
  </si>
  <si>
    <t>DEPURATORE S.GIULIANO OVEST</t>
  </si>
  <si>
    <t>DEPURATORE DI TREZZANO</t>
  </si>
  <si>
    <t>DEPURATORE LOCATE TRIULZI</t>
  </si>
  <si>
    <t>DEPURATORE DI BINASCO</t>
  </si>
  <si>
    <t>MSD digestori Binasco</t>
  </si>
  <si>
    <t>MSD bonifica digestore SGiuliano Ovest</t>
  </si>
  <si>
    <t>MSD digestore bonificato SGiulianoOvest</t>
  </si>
  <si>
    <t>2018 MI SII DEP</t>
  </si>
  <si>
    <t>2019 MI SII DEP</t>
  </si>
  <si>
    <t>6942_F</t>
  </si>
  <si>
    <t>ex TASM: collettore bacino Corsico - prolungamento Supertubo Cesano Boscone/Corsico</t>
  </si>
  <si>
    <t>Adeguamento rete collettori Olona nord-Canegrate per crititcità in tempo di pioggia (nei comuni di Canegrate, S. Giorgio su Legnano e ingresso depuratore/by pas</t>
  </si>
  <si>
    <t>MSF anno 2019 - 2020 ambito Milano</t>
  </si>
  <si>
    <t>2018 MI SII FOG</t>
  </si>
  <si>
    <t>2019 MI SII FOG</t>
  </si>
  <si>
    <t>lavori per la risoluzione del sistema delle fognature separate in comune di Gudo Visconti</t>
  </si>
  <si>
    <t>lavori di realizzazione vasche di 1' pioggia e accumulo in comune di Abbiategrasso</t>
  </si>
  <si>
    <t>lavori di realizzazione sistema di fognature separate in Roggia Beretta presso il comune di Zelo Surrigone</t>
  </si>
  <si>
    <t>VIZZOLO PREDABISSI</t>
  </si>
  <si>
    <t>lavori di sigillature del collettore Diam. 1200 tra via Vittorio Emanuele e Via Sturzo in comune di Bernate Ticino</t>
  </si>
  <si>
    <t>VIGNATE</t>
  </si>
  <si>
    <t>ex TASM Locate Triulzi: interventi di ristrutturazione</t>
  </si>
  <si>
    <t>Cesano Boscone - realizzazione rete fognaria comunale -  1° lotto (rifacimento e/potenziamento delle fognature delle vie Milano, Buonarroti, Tiepolo, Tiziano, S</t>
  </si>
  <si>
    <t>ex TASM: ristrutturazione rete fognaria Corsico, vie Concordia, Mazzini, ecc.</t>
  </si>
  <si>
    <t>CORSICO</t>
  </si>
  <si>
    <t>ex TASM: ripristino tratto terminale via Mascagni a Casarile</t>
  </si>
  <si>
    <t>ARLUNO</t>
  </si>
  <si>
    <t>TREZZANO ROSA</t>
  </si>
  <si>
    <t>rifacimento fognatura Dairago, via Piave</t>
  </si>
  <si>
    <t>interventi di risanamento della rete fognaria comunale di Trezzano sul Naviglio</t>
  </si>
  <si>
    <t>adeguamento scarico rete fognaria Marcallo con Casone</t>
  </si>
  <si>
    <t>riqualificazione vasca di sollevamento vie Roma e Arsenale in Robecco s/Naviglio</t>
  </si>
  <si>
    <t>Dep. Canegrate: opere di spostamento scarico in Olona</t>
  </si>
  <si>
    <t>Intervento in in Via Marnate e via Lombardia  per recupero aree collettate a Olgiate Olona  CASTELLANZA</t>
  </si>
  <si>
    <t>Arluno risuluzione interferenza fognaria convenzionata con SATAP</t>
  </si>
  <si>
    <t>Potenziamento reti fognarie  insufficienti nel centro storico di Cologno Monzese</t>
  </si>
  <si>
    <t>5177_5</t>
  </si>
  <si>
    <t>5177_6</t>
  </si>
  <si>
    <t>5177_8</t>
  </si>
  <si>
    <t>5307_9</t>
  </si>
  <si>
    <t>Rifacimento fognatura in Via Castellini</t>
  </si>
  <si>
    <t>ex TASM:
Carpiano; Locate di Triulzi - collettamento della rete fognaria del comune di Carpiano e della frazione di Grignano di Locate Triulzi all'impianto di d</t>
  </si>
  <si>
    <t>G</t>
  </si>
  <si>
    <t>progetto PIA (settore Geologia)</t>
  </si>
  <si>
    <t>interventi ambientali 2° lotto Bresso</t>
  </si>
  <si>
    <t>dismissione impianto di Varedo</t>
  </si>
  <si>
    <t>VAREDO</t>
  </si>
  <si>
    <t>MSD digestore 1 Peschiera Borromeo</t>
  </si>
  <si>
    <t>MSD digestore 2 Peschiera Borromeo</t>
  </si>
  <si>
    <t>MSD Peschiera</t>
  </si>
  <si>
    <t>2019 INTER MI SII DEP</t>
  </si>
  <si>
    <t>2018 INTER MI MB SII DEP</t>
  </si>
  <si>
    <t>2019 INTER MI MB SII DEP</t>
  </si>
  <si>
    <t>rilievi reti fognarie</t>
  </si>
  <si>
    <t>ATTREZZATURE  -  Gruppo CAP</t>
  </si>
  <si>
    <t>SEDE</t>
  </si>
  <si>
    <t>investimenti IT da 2017</t>
  </si>
  <si>
    <t>arredi e complementi ufficio</t>
  </si>
  <si>
    <t>Investimenti Amiacque su sedi di proprietà</t>
  </si>
  <si>
    <t>costruzione nuova sede di Gruppo Milano Via Rimini</t>
  </si>
  <si>
    <t>adeguamenti sedi e impianti per CPI</t>
  </si>
  <si>
    <t>prolungamento collettore a servizio della zona industriale di Cesano Maderno</t>
  </si>
  <si>
    <t>Adeguamento/regolazione derivatori/sfioratori ai collettori dell'agglomerato Pero/Varedo</t>
  </si>
  <si>
    <t>Seveso Nord, collettore da Varedo a Pero</t>
  </si>
  <si>
    <t>COLLETTORE DA VAREDO-PERO</t>
  </si>
  <si>
    <t>MISINTO</t>
  </si>
  <si>
    <t>manutenzione straordinaria vasca volano Misinto</t>
  </si>
  <si>
    <t>Smart meetering - progetto contatori elettronici</t>
  </si>
  <si>
    <t>5029_new</t>
  </si>
  <si>
    <t>5650_1</t>
  </si>
  <si>
    <t>5650_2</t>
  </si>
  <si>
    <t>5659_1</t>
  </si>
  <si>
    <t>Pozzi di prima falda per uso area a verde nel comune diGarbagnate Milanese (area didattica EXPO)</t>
  </si>
  <si>
    <t>Pozzo di prima falda per uso area a verde  campo sportivo e parco nel comune di RODANO</t>
  </si>
  <si>
    <t>5739_48</t>
  </si>
  <si>
    <t>5739_49</t>
  </si>
  <si>
    <t>Pozzo di prima falda per uso area a verde  - orti comune di ROZZANO</t>
  </si>
  <si>
    <t>5739_53</t>
  </si>
  <si>
    <t>Dismissione e riqualificazione area ex impianto di Paullo</t>
  </si>
  <si>
    <t>Dismissione e riqualificazione area ex impianto di Segrate</t>
  </si>
  <si>
    <t>Paratoie a stramazzo uscita MBR depuratore di Rozzano</t>
  </si>
  <si>
    <t>Adeguamento e/o potenziamento depuratore di Parabiago</t>
  </si>
  <si>
    <t>Adeguamento sezione grigliatura depuratore di Rozzano</t>
  </si>
  <si>
    <t>Adeguamento e/o potenziamento vasche volano</t>
  </si>
  <si>
    <t>Potenziamento rete fognaria via Risorgimento  con volanizzazione -S. Giuliano Milanese</t>
  </si>
  <si>
    <t>Sistemazione del by-pass del depuratore di Cisliano e realizzazione nuova stazione di grigliatura</t>
  </si>
  <si>
    <t>Nuovo collettore di San Zenone al Lambro</t>
  </si>
  <si>
    <t>BACINO TRUCCAZZANO - Opere di rifacimento collettori consortile ed adeguamento scarichi comunali per diminuzione infiltrazione acque parassite</t>
  </si>
  <si>
    <t>risoluzione scarichi fognari a cura di Amiacque</t>
  </si>
  <si>
    <t>BUSSERO - Nuova condotta fognaria a servizio zona Nord-Ovest</t>
  </si>
  <si>
    <t>CAMBIAGO - Intervento di manutenzione straordinaria vasca volano Frazione Torrazza</t>
  </si>
  <si>
    <t>TRUCCAZZANO - Completamento rifacimento condotta in pressione fino al collettore da Corneliano Bertario</t>
  </si>
  <si>
    <t>TRUCCAZZANO - Nuova condotta fognaria di allacciamento della frazione  di Incugnate alla fognatura del capoluogo</t>
  </si>
  <si>
    <t>GORGONZOLA</t>
  </si>
  <si>
    <t>chiusura anello fibra città di Milano</t>
  </si>
  <si>
    <t>MSA parametrica Amiacque 2017 - 2020</t>
  </si>
  <si>
    <t>MSF parametrica Amiacque 2017 - 2020</t>
  </si>
  <si>
    <t>Interventi di riqualificazione riferiti a serbatoi pensili e vasche di accumulo (comuni vari)</t>
  </si>
  <si>
    <t>rilievi reti acquedotto</t>
  </si>
  <si>
    <t>interventi urgenti sfiori anno 2019</t>
  </si>
  <si>
    <t>fornitura e posa fontanelle</t>
  </si>
  <si>
    <t>Interventi per vulnerabilità idrica</t>
  </si>
  <si>
    <t>fornitura motorhome</t>
  </si>
  <si>
    <t>002AMI</t>
  </si>
  <si>
    <t>Realizzazione 4° linea di ossidazione e sedimentazione finale del depuratore di Canegrate</t>
  </si>
  <si>
    <t>5688_2</t>
  </si>
  <si>
    <t>Adeguamento impianto di depurazione di San Colombano al Lambro</t>
  </si>
  <si>
    <t>POZZUOLO MARTESANA - Realizzazione condotta in pressione fino al collettore dalla frazione di Bisentrate</t>
  </si>
  <si>
    <t>Ristrutturazione palazzine Varedo</t>
  </si>
  <si>
    <t>AAI</t>
  </si>
  <si>
    <t>MSA Interventi urgenti (nitrati e altro) a cura di CAP Holding</t>
  </si>
  <si>
    <t>001AMI</t>
  </si>
  <si>
    <t>Dorsale di adduzione da Bernareggio a Correzzana</t>
  </si>
  <si>
    <t>easy opening sedi ed impianti</t>
  </si>
  <si>
    <t>Installazione sistema misura energia per ISO 50001</t>
  </si>
  <si>
    <t>NUOVA SEDE</t>
  </si>
  <si>
    <t>riqualificazione energetica palazzina servizi Peschiera Borromeo</t>
  </si>
  <si>
    <t>2020 - 2021 MI SII DEP_MSR</t>
  </si>
  <si>
    <t>2020-2021 INTER MI SII DEP_MSR</t>
  </si>
  <si>
    <t>2020-2021 INTER MI MB SII DEP_MSR</t>
  </si>
  <si>
    <t>2018-2019 MSP_DEP_P2-P3</t>
  </si>
  <si>
    <t>MSD - messa in sicurezza impianti di depurazione + progetto CIM fase 2</t>
  </si>
  <si>
    <t>MSF_2020-2021 MI SII FOG_MSR</t>
  </si>
  <si>
    <t>MSA Vulnerabilità acquedotti</t>
  </si>
  <si>
    <t>9125_G</t>
  </si>
  <si>
    <t>9125_B</t>
  </si>
  <si>
    <t>INTERVENTI DI EFFICIENTAMENTO ENERGETICO DEL PROCESSO DEPURATIVO</t>
  </si>
  <si>
    <t>Assago- Depuratore Rifacimento impianto elettrico sezione sollevamento e pretrattamenti</t>
  </si>
  <si>
    <t>Sesto S.G.- Depuratore Rifacimento completo impianti elettrici e automazione</t>
  </si>
  <si>
    <t>Settala - Depuratore Installazione PLC e realizzazione rete trasmissione dati</t>
  </si>
  <si>
    <t>Trezzano - Depuratore Installazione PLC e realizzazione rete trasmissione dati</t>
  </si>
  <si>
    <t>RADDOPPIO RHO-MONZA risoluzione interferenza tavola 7 in Comune di Bollate</t>
  </si>
  <si>
    <t>RADDOPPIO RHO-MONZA risoluzione interferenza tavola 8 in Comune di Bollate</t>
  </si>
  <si>
    <t>BUSTO GAROLFO - CANEGRATE INTERCONN rete idrica Busto Garolfo Canegrate</t>
  </si>
  <si>
    <t>CASOREZZO - INVERUNO - Interconnessione rete idrica Casorezzo Inveruno</t>
  </si>
  <si>
    <t>CASTANO PRIMO - NOSATE - Interconnessione rete idrica Castano Primo Nosate</t>
  </si>
  <si>
    <t>POZZUOLO MARTESANA - Potenziamento rete idrica Via Carducci, Via Fogazzaro e chiusura anello Via Bellini</t>
  </si>
  <si>
    <t>RHO - Potenziamento rete idrica Via Pace</t>
  </si>
  <si>
    <t>SESTO SG - Potenziamento rete idrica Via Fogagnolo e Via Sardegna</t>
  </si>
  <si>
    <t>CERNUSCO SUL NAVIGLIO - Potenziamento rete idrica zona industriale Via Firenze</t>
  </si>
  <si>
    <t>Lavori di realizzazione nuovo pozzo potabile con impianto di trattamento e sollevamento nel comune di Rho</t>
  </si>
  <si>
    <t>5739_54</t>
  </si>
  <si>
    <t>5739_56</t>
  </si>
  <si>
    <t>6978_1</t>
  </si>
  <si>
    <t>6978_2</t>
  </si>
  <si>
    <t>6978_3</t>
  </si>
  <si>
    <t>6978_4</t>
  </si>
  <si>
    <t>6978_5</t>
  </si>
  <si>
    <t>6978_7</t>
  </si>
  <si>
    <t>9046_2</t>
  </si>
  <si>
    <t>9046_3</t>
  </si>
  <si>
    <t>9046_4</t>
  </si>
  <si>
    <t>9046_5</t>
  </si>
  <si>
    <t>9113_5</t>
  </si>
  <si>
    <t>9113_6</t>
  </si>
  <si>
    <t>9113_7</t>
  </si>
  <si>
    <t>9113_8</t>
  </si>
  <si>
    <t>9113_11</t>
  </si>
  <si>
    <t>VANZAGO - Pozzo di prima falda per uso area a verde</t>
  </si>
  <si>
    <t>CAMBIAGO - Pozzo di prima falda per uso area a verde</t>
  </si>
  <si>
    <t>Adeguamento sismico e restauro conservativo del serbatoio pensile in fratelli Cervi a Cusago</t>
  </si>
  <si>
    <t>Adeguamento sismico e restauro conservativo del serbatoio pensile in via Lombardia a Melegnano</t>
  </si>
  <si>
    <t>Adeguamento sismico e restauro conservativo del serbatoio pensile in via Vigentina (I.N.C.I.S.) a Pieve Emanuele</t>
  </si>
  <si>
    <t>Demolizione serbatoio pensile in via Colombo a Pozzo d'Adda</t>
  </si>
  <si>
    <t>Adeguamento sismico e restauro conservativo del serbatoio pensile in via Marconi a Vignate</t>
  </si>
  <si>
    <t>INZAGO - POZZUOLO - Interconnessione rete idrica Inzago - Pozzuolo M.</t>
  </si>
  <si>
    <t>Vizzolo P. - Potenziamento rete da impianto serbatoio Fraz. Sarmazzano a impianto Via Per Melegnano</t>
  </si>
  <si>
    <t>Pozzuolo M. - Truccazzano - Interconnessione rete idrica Frazione Albignano con Frazione Trecelle</t>
  </si>
  <si>
    <t>Cassano d'Adda - Inzago - Interconnessione rete idrica lungo Via Padana Superiore SS11</t>
  </si>
  <si>
    <t>Potenziamento rete idrica lungo SP30, nell'ambito dell'interconnessione rete idrica Vermezzo - Zelo S. - Gudo Visconti</t>
  </si>
  <si>
    <t>GUDO VISCONTI - GAGGIANO - Interconnessione rete idrica Gudo Visconti - Frazione Vigano di Gaggiano</t>
  </si>
  <si>
    <t>Lavori di realizzazione nuovo pozzo singola colonna, impianto di sollevamento e impianto di trattamento in comune di Casarile</t>
  </si>
  <si>
    <t>Lavori di realizzazione nuovo pozzo singola colonna, impianto di sollevamento e impianto di trattamento in comune di Melegnano</t>
  </si>
  <si>
    <t>CISLIANO GAGGIANO - Interconnessione rete idrica Frazione S. Vito con Frazione Bestazzo</t>
  </si>
  <si>
    <t>Peschiera Borromeo - interventi di adeguamento e potenziamento del depuratore</t>
  </si>
  <si>
    <t>Trucazzano - potenziamento ed adeguamento agglomerato</t>
  </si>
  <si>
    <t>Gaggiano - Adeg e potenz dell'agglomerato</t>
  </si>
  <si>
    <t>Canegrate - MSD digestore depuratore Canegrate</t>
  </si>
  <si>
    <t>Cassano d'Adda - Intervento di adeguamento e potenziamneto depuratore</t>
  </si>
  <si>
    <t>Sesto San Giovanni - Intervento di adeguamento e potenziamento depuratore</t>
  </si>
  <si>
    <t>5744_2</t>
  </si>
  <si>
    <t>6663_1</t>
  </si>
  <si>
    <t>Riduzione acque parassite e altri interventi della rete fognaria agglomerato di Cisliano</t>
  </si>
  <si>
    <t>Potenziamento rete fognaria Via Mazzini - Abbiategrasso</t>
  </si>
  <si>
    <t>Ristrutturazione rete fognaria Via IV Novembre e Matteotti - Besate</t>
  </si>
  <si>
    <t>Ristrutturazione rete fognaria Via Corridoni - Lainate</t>
  </si>
  <si>
    <t>Ristrutturazione rete fognaria Via Milite Ignoto - Lacchiarella</t>
  </si>
  <si>
    <t>Ristrutturazione rete fognaria Via della Vittoria - Legnano</t>
  </si>
  <si>
    <t>Potenziamento rete fognaria Via dell'edera, via glicini, via iris e altre vie - Inzago</t>
  </si>
  <si>
    <t>Riduzione acque parassite rete fognaria lungo SP 183 - Morimondo</t>
  </si>
  <si>
    <t>Rozzano -  Potenziamento rete fognaria Via da Vinci e Via Manzoni -  Rozzano</t>
  </si>
  <si>
    <t>Potenziamento e riduzione acque parassite Via Verbano e altre vie - Abbiategrasso</t>
  </si>
  <si>
    <t>Potenziamento rete fognaria e nuova SS in zona Oasi Smeraldina - Rozzano</t>
  </si>
  <si>
    <t>Potenziamento rete fognaria Vie Varie - Cesate</t>
  </si>
  <si>
    <t>Interventi riduzione acque parassite Agglomerato Gaggiano</t>
  </si>
  <si>
    <t>Interventi riduzione acque parassite Agglomerato Assago</t>
  </si>
  <si>
    <t>Assago ristrutturazione rete fognaria</t>
  </si>
  <si>
    <t>Adeguamento/regolazione derivatori/sfioratori ai collettori dell'agglomerato Pero/Varedo per interventi in solaro</t>
  </si>
  <si>
    <t>COMUNI VARI</t>
  </si>
  <si>
    <t>Robecco - Sesto Struvite</t>
  </si>
  <si>
    <t>Vasca di laminazione Paderno - River Park</t>
  </si>
  <si>
    <t>Adeguamento e/o potenziamento vasche di volanizzazione al servizio di infrastrutture fognarie</t>
  </si>
  <si>
    <t>lavori di realizzazione di n.2 pozzi in comune di Legnano - via junker angolo Boschi Tosi</t>
  </si>
  <si>
    <t>Adeguamento sismico e restauro conservativo del serbatio pensile in via Trieste BESATE</t>
  </si>
  <si>
    <t>Sesto - Core Forsu: piattaforma di simbiosi industriale per la valorizzazione di rifiuti organici</t>
  </si>
  <si>
    <t>6978_11</t>
  </si>
  <si>
    <t>6960_8</t>
  </si>
  <si>
    <t>6960_15</t>
  </si>
  <si>
    <t>adeguamento scarichi in Badile e Moirago - comune di Zibido S. Giacomo -</t>
  </si>
  <si>
    <t>Risoluzione scarichi diretti in CIS in Via Martesana e nelle Vie Alessandrini, Guarniero e Vanoni in Comune di Trezzo Sull'Adda (MI)</t>
  </si>
  <si>
    <t>6978_12</t>
  </si>
  <si>
    <t>Adeguamento sismico e restauro conservativo del serbatoio pensile in via Dante a Gaggiano</t>
  </si>
  <si>
    <t>MSF Abbiategrasso - Abbiategrasso via Legnano -  Sostituzione tubazione vetusta</t>
  </si>
  <si>
    <t>MSF Cinisello Balsamo - Cinisello Balsamo via F.lli Cervi - Rifacimento tratto fognario vetusto con cedimenti</t>
  </si>
  <si>
    <t>MSF Buccinasco - Buccinasco via Emilia - Aumento scarico di fondo</t>
  </si>
  <si>
    <t>MSF Sesto San Giovanni - Sesto SG via Roma - Rifacimento tratto in contropendenza</t>
  </si>
  <si>
    <t>Settala - Depuratore revamping impianti elettrici</t>
  </si>
  <si>
    <t>Trezzano - Depuratore revamping impianti elettrici</t>
  </si>
  <si>
    <t>Truccazano - Depuratore revamping impianti elettrici</t>
  </si>
  <si>
    <t>San Giuliano Ovest- Depuratore revamping impianti elettrici</t>
  </si>
  <si>
    <t>Motori IE4 Pompe da pozzo settore Acquedotto</t>
  </si>
  <si>
    <t>Efficientamento energetico acquedotto ( avviso esplorativo)</t>
  </si>
  <si>
    <t>Sistemi di telecontrollo 2021-22</t>
  </si>
  <si>
    <t>Attività di ricera e sviluppo geologia</t>
  </si>
  <si>
    <t>Adeguamento centrali termiche palazzine depuratori</t>
  </si>
  <si>
    <t>6985_1</t>
  </si>
  <si>
    <t>6985_9</t>
  </si>
  <si>
    <t>6985_11</t>
  </si>
  <si>
    <t>6985_24</t>
  </si>
  <si>
    <t>TOTALE ECONOMIE CIRCOLARI COMPLEMENTARI</t>
  </si>
  <si>
    <t>6942_1</t>
  </si>
  <si>
    <t>Sistemi di monitoraggio on line acque depurate</t>
  </si>
  <si>
    <t>9104_1</t>
  </si>
  <si>
    <t>9104_2</t>
  </si>
  <si>
    <t>9104_3</t>
  </si>
  <si>
    <t>9104_4</t>
  </si>
  <si>
    <t>9104_5</t>
  </si>
  <si>
    <t>Applicativo Oracle Primavera</t>
  </si>
  <si>
    <t>GiS e WEBGIS</t>
  </si>
  <si>
    <t>Datawarehouse RQTI</t>
  </si>
  <si>
    <t>Applicativo SAFO</t>
  </si>
  <si>
    <t>6984_P</t>
  </si>
  <si>
    <t>NOVATE MILANESE</t>
  </si>
  <si>
    <t>M3</t>
  </si>
  <si>
    <t>Altro</t>
  </si>
  <si>
    <t>M6</t>
  </si>
  <si>
    <t>M2</t>
  </si>
  <si>
    <t>M1</t>
  </si>
  <si>
    <t>M5</t>
  </si>
  <si>
    <t>6969_AMI</t>
  </si>
  <si>
    <t>Sesto - Impianto valorizzazione fanghi con pre essiccamento testa impianto (scenario contenimento tariffa smaltimento fanghi)</t>
  </si>
  <si>
    <t>MSA parametrica Amiacque 2017 - 2020 - perdite</t>
  </si>
  <si>
    <t>Pozzi di prima falda comune di Sesto San Giovanni (parte)</t>
  </si>
  <si>
    <t>M4a</t>
  </si>
  <si>
    <t>M4b</t>
  </si>
  <si>
    <t>M4c</t>
  </si>
  <si>
    <t>sede di proprieta - Milano -  via Rimini 34/36</t>
  </si>
  <si>
    <t>DEPURATORE DI TRUCCAZZANO</t>
  </si>
  <si>
    <t>Sedi in locazione - Idroscalo</t>
  </si>
  <si>
    <t>ECONOMIA CIRCOLARE IN TARIFFA</t>
  </si>
  <si>
    <t>BENI MOBILI E ARREDI</t>
  </si>
  <si>
    <t>INFORMATION TECHNOLOGY</t>
  </si>
  <si>
    <t>PARAMETRICHE AT</t>
  </si>
  <si>
    <t>PIA</t>
  </si>
  <si>
    <t xml:space="preserve">CONTATORI </t>
  </si>
  <si>
    <t>SMART METERING</t>
  </si>
  <si>
    <t>IMPIANTI ACQUEDOTTO</t>
  </si>
  <si>
    <t>ACQ MSTR PROGRAMMATA</t>
  </si>
  <si>
    <t>ALTRO</t>
  </si>
  <si>
    <t xml:space="preserve">POZZI DI PRIMA FALDA </t>
  </si>
  <si>
    <t>RETI ACQUEDOTTO</t>
  </si>
  <si>
    <t>DORSALI</t>
  </si>
  <si>
    <t>INTERFERENZE</t>
  </si>
  <si>
    <t>RETI FOGNATURA</t>
  </si>
  <si>
    <t>IMPIANTI DEPURAZIONE</t>
  </si>
  <si>
    <t>COLLETTORI</t>
  </si>
  <si>
    <t>VASCHE VOLANO</t>
  </si>
  <si>
    <t>DEP MSTR PROGRAMMATA</t>
  </si>
  <si>
    <t>FOG MSTR PROGRAMMATA</t>
  </si>
  <si>
    <t>LABORATORI</t>
  </si>
  <si>
    <t>RICERCA</t>
  </si>
  <si>
    <t>6984_MB</t>
  </si>
  <si>
    <t>MSA parametrica Amiacque 2017 - 2020 - Grossista Monza</t>
  </si>
  <si>
    <t>6949_20</t>
  </si>
  <si>
    <t>6660_1</t>
  </si>
  <si>
    <t>9290_4</t>
  </si>
  <si>
    <t>6960_16</t>
  </si>
  <si>
    <t>Risoluzione scarico</t>
  </si>
  <si>
    <t>6984_1</t>
  </si>
  <si>
    <t>9290_2</t>
  </si>
  <si>
    <t>MSA - Nuove estensioni/potenziamento rete per divisione prese esistenti</t>
  </si>
  <si>
    <t>PESCHIERA BORROMEO - INTERVENTI DI POTENZIAMENTO E ADEGUAMENTO DEL DEPURATORE: SOSTITUZIONE LINEA ARIA E DIFFUSORI LINEA 1</t>
  </si>
  <si>
    <t>6634_7</t>
  </si>
  <si>
    <t>Realizzazione piezometro in Via Don Milani</t>
  </si>
  <si>
    <t>6978_9</t>
  </si>
  <si>
    <t>7120/4</t>
  </si>
  <si>
    <t>Piano di rimozione e smaltimento rifiuti nell'area di proprietà Ricotti in comune di Liscate</t>
  </si>
  <si>
    <t>adeguamento impianti e sistemi videoanalisi Trezzano s/Naviglio</t>
  </si>
  <si>
    <t>6949_22</t>
  </si>
  <si>
    <t>6634_8</t>
  </si>
  <si>
    <t>6969_sw</t>
  </si>
  <si>
    <t>5849_1</t>
  </si>
  <si>
    <t>6984_2B</t>
  </si>
  <si>
    <t>9100_24</t>
  </si>
  <si>
    <t>5824_3</t>
  </si>
  <si>
    <t>Progetto MISO e terziari del depuratore di Gaggiano</t>
  </si>
  <si>
    <t>6633_B</t>
  </si>
  <si>
    <t>6633_A</t>
  </si>
  <si>
    <t>6949_21</t>
  </si>
  <si>
    <t>adeguamento impianti e sistemi videoanalisi Peschiera Borromeo</t>
  </si>
  <si>
    <t>9113_13</t>
  </si>
  <si>
    <t>6626_B</t>
  </si>
  <si>
    <t>6626_A</t>
  </si>
  <si>
    <t>LAINATE-RHO - RISOLUZIONE INTERFERENZE AUTOSTRADA A8 MILANO LAGHI - V CORSIA</t>
  </si>
  <si>
    <t>5739_1000a</t>
  </si>
  <si>
    <t>Pozzi di prima falda per uso area a verde in Comuni Vari (MI) - AMIACQUE</t>
  </si>
  <si>
    <t>ACQ POZZI DI PRIMA FALDA</t>
  </si>
  <si>
    <t>9047_1</t>
  </si>
  <si>
    <t>9053_1</t>
  </si>
  <si>
    <t>9053_2</t>
  </si>
  <si>
    <t>Man. Str. programmata Impianto di Peschiera B.</t>
  </si>
  <si>
    <t>Man. Str. programmata Impianto di Pero</t>
  </si>
  <si>
    <t>9293_AMI_1</t>
  </si>
  <si>
    <t>6985_ESPIS</t>
  </si>
  <si>
    <t>9390_AMI</t>
  </si>
  <si>
    <t>9027_AMI_BIS</t>
  </si>
  <si>
    <t>ex TAM:Riqualificazione canale di scarico a cielo aperto a servizio del depuratore di Robecco s/Naviglio</t>
  </si>
  <si>
    <t>6984_M1</t>
  </si>
  <si>
    <t>MSA parametrica Amiacque - perdite idriche</t>
  </si>
  <si>
    <t>6984_M2</t>
  </si>
  <si>
    <t>MSA parametrica Amiacque - continuità del servizio</t>
  </si>
  <si>
    <t>6984_M3</t>
  </si>
  <si>
    <t>MSA parametrica Amiacque - qualità dell'acqua erogata</t>
  </si>
  <si>
    <t>9313_M2</t>
  </si>
  <si>
    <t>MSA Vulnerabilità acquedotti - continuità del servizio</t>
  </si>
  <si>
    <t>9313_M3</t>
  </si>
  <si>
    <t>MSA Vulnerabilità acquedotti - qualità dell'acqua erogata</t>
  </si>
  <si>
    <t>10046_M1</t>
  </si>
  <si>
    <t>2019-2023 MI SII AP (manutenzioni straordinaria a rottura) - perdite idriche</t>
  </si>
  <si>
    <t>10046_M2</t>
  </si>
  <si>
    <t>2019-2023 MI SII AP (manutenzioni straordinaria a rottura) - continuità del servizio</t>
  </si>
  <si>
    <t>6984_MB_MI</t>
  </si>
  <si>
    <t>MSA parametrica 2019-2023 - Dorsale Pozzuolo</t>
  </si>
  <si>
    <t>5177_13</t>
  </si>
  <si>
    <t>Potenziamento via Petrarca Cologno Monzese</t>
  </si>
  <si>
    <t>Sostituzione ed adeguamento normativo cancelli carrai impianti e sedi</t>
  </si>
  <si>
    <t>9053_3</t>
  </si>
  <si>
    <t>9053_4</t>
  </si>
  <si>
    <t>Man. Str. programmata Impianto di Truccazzano</t>
  </si>
  <si>
    <t>SAN COLOMBANO AL LAMBRO</t>
  </si>
  <si>
    <t>9047_2</t>
  </si>
  <si>
    <t>Manutenzione straordinaria programmata soffianti e compressori</t>
  </si>
  <si>
    <t>Efficientamento energetico illuminazione esterna 19-23</t>
  </si>
  <si>
    <t>Adeguamento impianti elettrici 2021-23</t>
  </si>
  <si>
    <t>Adeguamento cabine media tensione</t>
  </si>
  <si>
    <t>INTERFERENZE ACQUEDOTTO</t>
  </si>
  <si>
    <t>VASCHE VOLANO DEPURAZIONE</t>
  </si>
  <si>
    <t>Interventi di manutenzione straordinaria e adeguamento dell'impianto di depurazione di Pero</t>
  </si>
  <si>
    <t>Interventi di adeguamento impianto a seguito verifica rischio idraulico</t>
  </si>
  <si>
    <t>6663_5</t>
  </si>
  <si>
    <t>9027_2</t>
  </si>
  <si>
    <t>9027_3</t>
  </si>
  <si>
    <t>9027_4</t>
  </si>
  <si>
    <t>9027_5</t>
  </si>
  <si>
    <t>9390_2</t>
  </si>
  <si>
    <t>9028_1</t>
  </si>
  <si>
    <t>9028_2</t>
  </si>
  <si>
    <t>9031_AMI_TER</t>
  </si>
  <si>
    <t>9031_AMI_BIS</t>
  </si>
  <si>
    <t>Adeguamento e manutenzione straordinaria della vasca volano di via Primo Maggio in comune di Vanzago</t>
  </si>
  <si>
    <t>MASATE</t>
  </si>
  <si>
    <t>9047_3</t>
  </si>
  <si>
    <t>Man.Str. Programmata per abbattimento odori</t>
  </si>
  <si>
    <t>Interventi di potenziamento reti acquedottistiche in Segrate loc Lavanderie</t>
  </si>
  <si>
    <t>9293_4</t>
  </si>
  <si>
    <t>Pozzo per lottizzazione in loc. Lavanderia di Segrate</t>
  </si>
  <si>
    <t>5739_61</t>
  </si>
  <si>
    <t>6949_25</t>
  </si>
  <si>
    <t>6949_26</t>
  </si>
  <si>
    <t>Rete fognaria Via Ariosto</t>
  </si>
  <si>
    <t>Separazione prese</t>
  </si>
  <si>
    <t>Riduzione acque parassite Turbigo</t>
  </si>
  <si>
    <t xml:space="preserve">Normalizzazione allacciamenti </t>
  </si>
  <si>
    <t>Potenziamento reti fognarie</t>
  </si>
  <si>
    <t>Esecuzione pozzetti ispezione</t>
  </si>
  <si>
    <t>Interventi su reti fognarie Sesto San Giovanni</t>
  </si>
  <si>
    <t>Normalizzazione scarichi</t>
  </si>
  <si>
    <t>totale anno</t>
  </si>
  <si>
    <t>check</t>
  </si>
  <si>
    <t>2018 AVANZMAMENTO CONSUNTIVO + IMPEGNATO</t>
  </si>
  <si>
    <t>2019 PIANO AGGIORNATO_CDA 19.04</t>
  </si>
  <si>
    <t>6978_15</t>
  </si>
  <si>
    <t>adeguamento impianti e sistemi videoanalisi Assago</t>
  </si>
  <si>
    <t>adeguamento impianti e sistemi videoanalisi Binasco</t>
  </si>
  <si>
    <t>adeguamento impianti e sistemi videoanalisi Locate Triulzi</t>
  </si>
  <si>
    <t>adeguamento impianti e sistemi videoanalisi San Giuliano Ovest</t>
  </si>
  <si>
    <t>M1 Perdite idriche</t>
  </si>
  <si>
    <t>M2 Interruzioni del servizio</t>
  </si>
  <si>
    <t>M3 Qualità dell'acqua erogata</t>
  </si>
  <si>
    <t>M4 Adeguatezza sistema fognario</t>
  </si>
  <si>
    <t>M4a Frequenza allagamenti e/o sversamenti</t>
  </si>
  <si>
    <t>M4c Controllo degli scaricatori</t>
  </si>
  <si>
    <t>M5 Smaltimento fanghi in discarica</t>
  </si>
  <si>
    <t>M6 Qualità dell'acqua depurata</t>
  </si>
  <si>
    <t>9372_7</t>
  </si>
  <si>
    <t>9113_14B</t>
  </si>
  <si>
    <t>9113_14A</t>
  </si>
  <si>
    <t>6634_12</t>
  </si>
  <si>
    <t>6634_12 Piezometro Vimodrone</t>
  </si>
  <si>
    <t>VILLA CORTESE - impianto di potabilizzazione</t>
  </si>
  <si>
    <t>VILLA CORTESE Nuovo pozzo potabile</t>
  </si>
  <si>
    <t>generali sedi - Cap Holding</t>
  </si>
  <si>
    <t>9399_SEDI CAP</t>
  </si>
  <si>
    <t>nuova commessa per manutenzioni sedi CAP</t>
  </si>
  <si>
    <t>6949_27</t>
  </si>
  <si>
    <t>9392_1</t>
  </si>
  <si>
    <t>9392_2</t>
  </si>
  <si>
    <t>Rimozione condotte in fibrocemento - SestoSG</t>
  </si>
  <si>
    <t>Rimozione condotte in fibrocemento - Melegnano</t>
  </si>
  <si>
    <t>9384_new</t>
  </si>
  <si>
    <t>Risoluzione interferenza con nuova linea MM1 stazione sesto sg.</t>
  </si>
  <si>
    <t>7120_2</t>
  </si>
  <si>
    <t>9372_8</t>
  </si>
  <si>
    <t>ACQ 01-07 VIA MENGATO VICOLO ERBA</t>
  </si>
  <si>
    <t>westfield risoluzione interfernza sp 103-03  via Morandi</t>
  </si>
  <si>
    <t>westfield risoluzione interfernza sp 103-02  via Cellini</t>
  </si>
  <si>
    <t>westfield risoluzione interfernza sp 103-04  via Tiepolo</t>
  </si>
  <si>
    <t>westfield risoluzione interfernza sp 103-05  via Milano</t>
  </si>
  <si>
    <t>westfield risoluzione interfernza ACQ maxi pipe 1 MP cellini</t>
  </si>
  <si>
    <t>westfield risoluzione interfernza ACQ 5 MP don sturzo</t>
  </si>
  <si>
    <t>westfield risoluzione interfernza ACQ 4 MP tiepolo</t>
  </si>
  <si>
    <t>westfield risoluzione interfernza ACQ 6 MP rugacesio</t>
  </si>
  <si>
    <t>westfield risoluzione interfernza ACQ 3 MP tiepolo</t>
  </si>
  <si>
    <t>westfield risoluzione interfernza ACQ 2 MP morandi</t>
  </si>
  <si>
    <t>westfield risoluzione interfernza ACQ 7 MP tirpolo</t>
  </si>
  <si>
    <t>2019 PIANO AGGIORNATO_CDA 19.04 con variazioni</t>
  </si>
  <si>
    <t>SAN GIULIANO MILANESE - FOGNATURA</t>
  </si>
  <si>
    <t>9395_3</t>
  </si>
  <si>
    <t>9395_3 Parabiago Via Matteotti</t>
  </si>
  <si>
    <t>9395_2</t>
  </si>
  <si>
    <t>9395_2 Parabiago Via Foscolo</t>
  </si>
  <si>
    <t>6965_2</t>
  </si>
  <si>
    <t>Collettore Rescaldina - Parabiago Lotto 2</t>
  </si>
  <si>
    <t>CERRO MAGGIORE</t>
  </si>
  <si>
    <t>5706_1</t>
  </si>
  <si>
    <t>Adeguamento e/o potenziamento vasche -Sistema di fitodepurazione al servizio dello sfioratore via Mattei - Mesero</t>
  </si>
  <si>
    <t>MESERO</t>
  </si>
  <si>
    <t>Risoluzione Interferenza acq con realizzazione terzo binario linea ferroviaria MILANO/ASSO al KM8+264</t>
  </si>
  <si>
    <t>9394_NEW</t>
  </si>
  <si>
    <t>Bacino di Truccazzano - Opere di disconnessione del collettore di Liscate-Vignate</t>
  </si>
  <si>
    <t>7120_5_NEW</t>
  </si>
  <si>
    <t>RIFACIMENTO COLLETTORE LISCATE - LOTTO 1</t>
  </si>
  <si>
    <t>5708_2</t>
  </si>
  <si>
    <t>6949_28</t>
  </si>
  <si>
    <t>Interventi per la riduzione delle acque parassite Comune di Gorgonzola</t>
  </si>
  <si>
    <t>ex TASM: Ampliamento dell’impianto di depurazione di San Giuliano M.se Est a 120.000 A.E. con realizzazione del digestore anaerobico e predisposizione a 160.000</t>
  </si>
  <si>
    <t>9293_10</t>
  </si>
  <si>
    <t>PPSF in Comune in Robecchetto con Induno</t>
  </si>
  <si>
    <t>ROBECCHETTO CON INDUNO</t>
  </si>
  <si>
    <t>9293_11</t>
  </si>
  <si>
    <t>PPSF in Comune di Magnago</t>
  </si>
  <si>
    <t>9046_6</t>
  </si>
  <si>
    <t>B</t>
  </si>
  <si>
    <t>C</t>
  </si>
  <si>
    <t>Totale 2019 APPROVATO con variazioni</t>
  </si>
  <si>
    <t>ACQ MSTR NO PROGRAMMATA</t>
  </si>
  <si>
    <t>AMI - Direzione ACQUEDOTTO</t>
  </si>
  <si>
    <t>FOG MSTR NO PROGRAMMATA</t>
  </si>
  <si>
    <t>AMI - Direzione FOGNATURA</t>
  </si>
  <si>
    <t>DEP MSTR NO PROGRAMATA</t>
  </si>
  <si>
    <t>AMI - Direzione DEPURAZIONE</t>
  </si>
  <si>
    <t>Direzione SEDI &amp; SECURITY</t>
  </si>
  <si>
    <t>Direzione SICUREZZA</t>
  </si>
  <si>
    <t>AMI - MSTR RETI, ALL E CONTATORI-ACQ</t>
  </si>
  <si>
    <t>nd</t>
  </si>
  <si>
    <t>DIREZIONE AREA TECNICA CAP</t>
  </si>
  <si>
    <t>AREA TECNICA ALTRO</t>
  </si>
  <si>
    <t>DIREZIONE CAP O&amp;I</t>
  </si>
  <si>
    <t>DIREZIONE CAP R&amp;S</t>
  </si>
  <si>
    <t>DIREZIONE CAP IT</t>
  </si>
  <si>
    <t>DIREZIONE COMUNICAZIONE</t>
  </si>
  <si>
    <t>TOTALE PIANO INVESTIMENTI IN TARIFFA</t>
  </si>
  <si>
    <t>ECONOMIE CIRCOLARI COMPLEMENTARI</t>
  </si>
  <si>
    <t>TOTALE PIANO INVESTIMENTI GRUPPO CAP</t>
  </si>
  <si>
    <t>delta Eseguito (gestionale) al 30.06 vs Piano ANNO 2019 con variazioni</t>
  </si>
  <si>
    <t>% raggiungimento Piano ANNO 19 con variazioni</t>
  </si>
  <si>
    <t>ESEGUITO NETTO (gestionale) al 30.09.2019</t>
  </si>
  <si>
    <t>=D-A</t>
  </si>
  <si>
    <t>Totale 2019 APPROVATO con variazioni al 30/09</t>
  </si>
  <si>
    <t>ESEGUITO NETTO (contabile) al 30.09.2019</t>
  </si>
  <si>
    <t>PREVISIONE FATTURE DA RICEVERE AL 30.09.2019</t>
  </si>
  <si>
    <t>delta Eseguito (gestionale) al 30.09 vs Piano 2019 al 30.09 con variazioni</t>
  </si>
  <si>
    <t>Delta %</t>
  </si>
  <si>
    <t>delta REVISIONE PREVISIONE A FINIRE ANNO 2019 VS PIANO 2019 CON VARIAZIONI</t>
  </si>
  <si>
    <t>D=B+C</t>
  </si>
  <si>
    <t>% raggiungimento eseguito netto (gestionale) 30.09 vs Piano ANNO 19 al 30.09 con variazioni</t>
  </si>
  <si>
    <t>delta REVISIONE Previsione   vs Previsione a finire 2019</t>
  </si>
  <si>
    <t>= C-B</t>
  </si>
  <si>
    <t>PREVISIONE A FINIRE ANNO 2019 - forecast 1 - luglio</t>
  </si>
  <si>
    <t>REVISIONE PREVISIONE A FINIRE 2019 - forecast 2 - ottobre</t>
  </si>
  <si>
    <t>= C-A</t>
  </si>
  <si>
    <t>Piano di riassetto agglomerato di Truccazzano</t>
  </si>
  <si>
    <t>6978_16</t>
  </si>
  <si>
    <t>6978_17</t>
  </si>
  <si>
    <t>6978_18</t>
  </si>
  <si>
    <t>6978_19</t>
  </si>
  <si>
    <t>PANTIGLIATE</t>
  </si>
  <si>
    <t>9372_9</t>
  </si>
  <si>
    <t>9372_10</t>
  </si>
  <si>
    <t>ACQ 01-08  VIA DE GASPERI</t>
  </si>
  <si>
    <t>ACQ 01-09 C.SO EUROPA TUNNEL</t>
  </si>
  <si>
    <t>6978_33</t>
  </si>
  <si>
    <t>6978_67</t>
  </si>
  <si>
    <t>6978_68</t>
  </si>
  <si>
    <t>6978_20</t>
  </si>
  <si>
    <t>6978_21</t>
  </si>
  <si>
    <t>6978_50</t>
  </si>
  <si>
    <t>CERRO AL LAMBRO</t>
  </si>
  <si>
    <t>6978_10</t>
  </si>
  <si>
    <t>Restauro Serbatoio Pensile Liscate via San Giorgio</t>
  </si>
  <si>
    <t>5708_3</t>
  </si>
  <si>
    <t>Lavori vari dep. di Bareggio</t>
  </si>
  <si>
    <t>Piano di riassetto agglomerato di Rozzano</t>
  </si>
  <si>
    <t>Piano di Riassetto Agglomerato di Gaggiano</t>
  </si>
  <si>
    <t>5734_2 - Potenziamento rete fognaria vie varie</t>
  </si>
  <si>
    <t>5734_2</t>
  </si>
  <si>
    <t>6978_34</t>
  </si>
  <si>
    <t>6978_46</t>
  </si>
  <si>
    <t>Piano di Riassetto Agglomerato di Canegrate</t>
  </si>
  <si>
    <t>Piano di Riassetto Agglomerato di San Colombano al Lambro</t>
  </si>
  <si>
    <t>Interventi di alleggerimento su rete fognaria di Bollate - Sottopasso Novate-Bollate</t>
  </si>
  <si>
    <t>9372_4</t>
  </si>
  <si>
    <t>9372_5</t>
  </si>
  <si>
    <t>INTERF 3 FOG NON CENSUITA CSO EUROPA TUNNEL</t>
  </si>
  <si>
    <t>9372_5 2 FOG NN CENS</t>
  </si>
  <si>
    <t>9291_1</t>
  </si>
  <si>
    <t>5707_2</t>
  </si>
  <si>
    <t>6949_21/4</t>
  </si>
  <si>
    <t>Rifacimento rete fognaria in via Coni Zugna a Turbigo (MI)</t>
  </si>
  <si>
    <t>6978_22</t>
  </si>
  <si>
    <t>6978_23</t>
  </si>
  <si>
    <t>RESCALDINA</t>
  </si>
  <si>
    <t>5739_62</t>
  </si>
  <si>
    <t>Pozzo di prima falda per uso area a verde nel comune di Magnago</t>
  </si>
  <si>
    <t>acquisto nuova autogru</t>
  </si>
  <si>
    <t>5733_1</t>
  </si>
  <si>
    <t>Opere di adeguamento IDA Trezzano SN</t>
  </si>
  <si>
    <t>5691_5</t>
  </si>
  <si>
    <t>ispessimento fanghi Bresso</t>
  </si>
  <si>
    <t>6978_24</t>
  </si>
  <si>
    <t>restauro serbatoio pensile pero</t>
  </si>
  <si>
    <t>6978_25</t>
  </si>
  <si>
    <t>restauro serbatoio pensile pogliano milanese</t>
  </si>
  <si>
    <t>POGLIANO MIL.</t>
  </si>
  <si>
    <t>6978_51</t>
  </si>
  <si>
    <t>restauro serbatoio pensile bellinzago lombardo</t>
  </si>
  <si>
    <t>BELLINZAGO</t>
  </si>
  <si>
    <t>6978_35</t>
  </si>
  <si>
    <t>6978_52</t>
  </si>
  <si>
    <t>restauro serbatoio pensile trezzano sul naviglio</t>
  </si>
  <si>
    <t>restauro serbatoio pensile Cassinetta di Lugagnano</t>
  </si>
  <si>
    <t>9047_SESTO</t>
  </si>
  <si>
    <t>manutenzione straordinaria biofor imp.Sesto S.G.</t>
  </si>
  <si>
    <t>6985_ALL_NEW</t>
  </si>
  <si>
    <t>002AMI_lab</t>
  </si>
  <si>
    <t xml:space="preserve">Laboratorio - macchinari - drinking water directive </t>
  </si>
  <si>
    <t>NEW WEB SITE AND APP</t>
  </si>
  <si>
    <t>Workforce management &amp; Asset Management</t>
  </si>
  <si>
    <t>9104_7</t>
  </si>
  <si>
    <t>9104_8</t>
  </si>
  <si>
    <t xml:space="preserve">Cibersecurity </t>
  </si>
  <si>
    <t>Smartworking</t>
  </si>
  <si>
    <t>Laboratorio - macchinari acque potabili - parametrica manutenzione straordinaria  e rinnovo</t>
  </si>
  <si>
    <t xml:space="preserve">Laboratorio - macchinari  per acque reflue Sanitation Safety Plan, Microinquinanti e Regolamento Europeo fertilizzanti organici </t>
  </si>
  <si>
    <t>Laboratorio - macchinari acque reflue- parametrica manutenzione straordinaria  e rinnovo</t>
  </si>
  <si>
    <t>Implementazione Sanitation Safety Plan</t>
  </si>
  <si>
    <t>progetto finanziato CE4WE</t>
  </si>
  <si>
    <t>9104_sito</t>
  </si>
  <si>
    <t>Total Automation</t>
  </si>
  <si>
    <t>INTERVENTI DI EFFICIENTAMENTO ENERGETICO DEL PROCESSO DEPURATIVO FASE II ( Piccoli depuratori)</t>
  </si>
  <si>
    <t>Revamping impianti elettrici Pero</t>
  </si>
  <si>
    <t>Revamping impianti elettrici Turbigo</t>
  </si>
  <si>
    <t>Revamping impianti elettrici Abbiategrasso</t>
  </si>
  <si>
    <t>Miglioramento affidabilità alimentazioni impianti (GE)</t>
  </si>
  <si>
    <t>sostituzione autogru Astra</t>
  </si>
  <si>
    <t>sostituzione autogru Volvo Amici</t>
  </si>
  <si>
    <t>ampliamento palazzina servizi, parcheggio e box carrello dep. di Assago</t>
  </si>
  <si>
    <t>trasformazione ex capannone fanghi Truccazzano</t>
  </si>
  <si>
    <t>Pozzi per area a verde, uso industriale e pompe di calore (valorizzazione acqua non potabile)</t>
  </si>
  <si>
    <t>6969_SIC</t>
  </si>
  <si>
    <t>6985_A</t>
  </si>
  <si>
    <t>6985_H</t>
  </si>
  <si>
    <t>6985_C</t>
  </si>
  <si>
    <t>6985_D</t>
  </si>
  <si>
    <t>6985_E</t>
  </si>
  <si>
    <t>6985_F</t>
  </si>
  <si>
    <t>6985_G</t>
  </si>
  <si>
    <t>6985_B</t>
  </si>
  <si>
    <t>6985_CAD</t>
  </si>
  <si>
    <t>6969_B</t>
  </si>
  <si>
    <t>Sicurezza Vasche volano</t>
  </si>
  <si>
    <t xml:space="preserve">Cuggiono Via villoresi - rifacimento rete tubazione vetusta </t>
  </si>
  <si>
    <t xml:space="preserve">Novate Milanese via dell'artigianato-Rifacimento rete </t>
  </si>
  <si>
    <t>Cusano Milanino Via Manzoni - Rifacimento rete</t>
  </si>
  <si>
    <t xml:space="preserve">Bollate Via per Novate - rifacimento rete vetusta </t>
  </si>
  <si>
    <t>Rozzano via degli oleandri - rifacimento tratto di rete vetusto</t>
  </si>
  <si>
    <t>Rozzano via Monte Amiata- Rifacimento rete tubazione vetusta</t>
  </si>
  <si>
    <t>Trezzo d'Adda via micca-Disconnessione rete fognaria e variazione recapito</t>
  </si>
  <si>
    <t>Rifacimento e/o sostituzione di manufatti delle reti bianche esistenti</t>
  </si>
  <si>
    <t>Riparazione caditoie per manutenzione straordinaria</t>
  </si>
  <si>
    <t>Sostituzione e/o ricostruzione di macchinari o componenti significativi (pompe, quadri elettrici, ecc…) degli impianti esistenti Vasche + sollevamenti</t>
  </si>
  <si>
    <t>CUGGIONO</t>
  </si>
  <si>
    <t>Chiusura capannone stoccaggio fanghi e aspirazione locale con collettamento aria a scrubber</t>
  </si>
  <si>
    <t>Intervento di manutenzione N 3 carriponte  dissabbiatori - sabbiatura, verniciatura, sostituziuone impianto elettrico, oliodinamico centralina e pistoni , lame grassi e braccio sabbie, sostituzione quadro elettrico locale di comando e controllo, sistema di traslazione</t>
  </si>
  <si>
    <t xml:space="preserve">FORNITURA E INSTALLAZIONE NUOVA GRIGLIA FINE  QUARTA </t>
  </si>
  <si>
    <t>Manutenzione straordinaria carriponte dissabbiatura/primari</t>
  </si>
  <si>
    <t>Modifica sistema distrubuzione fanghi disidratati</t>
  </si>
  <si>
    <t>Revamping impianto opere elettromeccaniche</t>
  </si>
  <si>
    <t>Disidratazione fanghi (scorta attiva)</t>
  </si>
  <si>
    <t>Manutenzione a tutti moduli biofor C+N e terziario</t>
  </si>
  <si>
    <t>Sostituzione classificatori sabbie linea 1</t>
  </si>
  <si>
    <t>Sostituzione delle N.2 centrifughe (o di una da 2000/Kg/h &gt; valutare)</t>
  </si>
  <si>
    <t>Insonorizzazioni (porte/prese aria), condizionamento locali quadri</t>
  </si>
  <si>
    <t>Pompa di calore e annessi per riscaldamento fanghi</t>
  </si>
  <si>
    <t>Sostituzione centrifuga</t>
  </si>
  <si>
    <t>Manutenzione digestore (piping e valvole)</t>
  </si>
  <si>
    <t>sostituzione carroponti (num 2) sed finale</t>
  </si>
  <si>
    <t>sostituzione carroponti dissabbiatura+ airlift</t>
  </si>
  <si>
    <t>rifacimento piattelli e piping linea tradizionale +setti separatori nitro denitro</t>
  </si>
  <si>
    <t>rifacimento comparto grigliatura (grossolana + fine su entrambe le linee)</t>
  </si>
  <si>
    <t>fornitura e posa 6° filtro rotativo a disco</t>
  </si>
  <si>
    <t>acquisto nuovo sistema di trasporto e compattazione vaglio</t>
  </si>
  <si>
    <t>fornitura 8 mixer vasche denitro locate</t>
  </si>
  <si>
    <t>potenziamento stoccaggio reagenti (soluzione carboniosa e cloruro di alluminio)</t>
  </si>
  <si>
    <t>rifacimento piping fognatura interna</t>
  </si>
  <si>
    <t>sostituzione griglia grossolana e compattatore</t>
  </si>
  <si>
    <t>MSD 2019 - 2020 ambito Milano - interventi M5</t>
  </si>
  <si>
    <t>9047_A</t>
  </si>
  <si>
    <t>9047_B</t>
  </si>
  <si>
    <t>9047_C</t>
  </si>
  <si>
    <t>9047_D</t>
  </si>
  <si>
    <t>9047_E</t>
  </si>
  <si>
    <t>9047_F</t>
  </si>
  <si>
    <t>9047_G</t>
  </si>
  <si>
    <t>9047_H</t>
  </si>
  <si>
    <t>9047_I</t>
  </si>
  <si>
    <t>9047_L</t>
  </si>
  <si>
    <t>9047_M</t>
  </si>
  <si>
    <t>9047_N</t>
  </si>
  <si>
    <t>9047_O</t>
  </si>
  <si>
    <t>9047_P</t>
  </si>
  <si>
    <t>9288_A</t>
  </si>
  <si>
    <t>9288_B</t>
  </si>
  <si>
    <t>9288_C</t>
  </si>
  <si>
    <t>9288_D</t>
  </si>
  <si>
    <t>9288_F</t>
  </si>
  <si>
    <t>9288_G</t>
  </si>
  <si>
    <t>9288_H</t>
  </si>
  <si>
    <t>9288_I</t>
  </si>
  <si>
    <t>9288_L</t>
  </si>
  <si>
    <t>9288_M</t>
  </si>
  <si>
    <t>9288_N</t>
  </si>
  <si>
    <t>9288_O</t>
  </si>
  <si>
    <t>9047_M5</t>
  </si>
  <si>
    <t>6978_36</t>
  </si>
  <si>
    <t>6978_70</t>
  </si>
  <si>
    <t xml:space="preserve">sviluppo filiera biometano a matrici organiche (Kyoto) </t>
  </si>
  <si>
    <t>6969_6</t>
  </si>
  <si>
    <t>VITTUONE - ADEGUAMENTO VASCA VOLANO ARLUNO</t>
  </si>
  <si>
    <t>5734_3</t>
  </si>
  <si>
    <t>6654_2</t>
  </si>
  <si>
    <t>6654_3</t>
  </si>
  <si>
    <t>5744_2-2</t>
  </si>
  <si>
    <t>6663_3</t>
  </si>
  <si>
    <t>7120_6</t>
  </si>
  <si>
    <t>7120_7</t>
  </si>
  <si>
    <t>6969_4-2</t>
  </si>
  <si>
    <t>9395_1</t>
  </si>
  <si>
    <t>9028_AMI</t>
  </si>
  <si>
    <t>9293_NEW</t>
  </si>
  <si>
    <t>6960_15-3</t>
  </si>
  <si>
    <t>Potenziamento rete fognaria vie varie</t>
  </si>
  <si>
    <t>TOMBINATURA CANALE DERIVATORE DI MAGENTA</t>
  </si>
  <si>
    <t xml:space="preserve">Realizzazione vasca disperdente </t>
  </si>
  <si>
    <t>Ripristini definitivi a seguito di commessa 5744_2-1</t>
  </si>
  <si>
    <t>Realizzazione VPP finalizzata a regolarizzare lo sfioratore a valle della rete comunale di Novate Milanese</t>
  </si>
  <si>
    <t>Rifacimento collettore Liscate - LOTTO 2</t>
  </si>
  <si>
    <t>Risanamento collettore Liscate-Vignate</t>
  </si>
  <si>
    <t>PR di San Colombano al Lambro - Ristrutturazione rete fognaria finalizzata alla riduzione acque parassite</t>
  </si>
  <si>
    <t>Realizzazione di vasca di prima pioggia e disperdente finalizzata all'adeguamento della rete fognaria comunale al RR 06/19</t>
  </si>
  <si>
    <t>Alleggerimento rete fognaria Via Modigliani</t>
  </si>
  <si>
    <t>Nuova SS a servizio della Via Buonarroti</t>
  </si>
  <si>
    <t>Manutenzione straordinaria rete fognaria varie vie Cassinetta di Lugagnano</t>
  </si>
  <si>
    <t>Manutenzione straordinaria rete fognaria Via Gramsci ed altre</t>
  </si>
  <si>
    <t>Relining rete fognaria Via Sabotino ed altre</t>
  </si>
  <si>
    <t>Opere di alleggerimento della rete fognaria della frazione San Lorenzo di Parabiago</t>
  </si>
  <si>
    <t>PIANO DI RIASSETTO - piano di monitoraggio</t>
  </si>
  <si>
    <t>Parametrica Amiacque per manutenzione sfiori e stazioni di sollevamento</t>
  </si>
  <si>
    <t>Parametrica interventi da Piano di Riassetto di cui al RR06/19</t>
  </si>
  <si>
    <t>Alleggerimento rete fognaria del comune di Trezzo sull'Adda</t>
  </si>
  <si>
    <t>9507_2</t>
  </si>
  <si>
    <t>9507_3</t>
  </si>
  <si>
    <t xml:space="preserve">9507_4 </t>
  </si>
  <si>
    <t>PESCHIERA_Sostituzione reti in vie varie LOTTO 1</t>
  </si>
  <si>
    <t>PESCHIERA_Sostituzione reti in vie varie LOTTO 2</t>
  </si>
  <si>
    <t>CINISELLO BALSAMO_Sostituzione reti in vie varie</t>
  </si>
  <si>
    <t>9507_1</t>
  </si>
  <si>
    <t>9392_4</t>
  </si>
  <si>
    <t>9392_5</t>
  </si>
  <si>
    <t>9046_7</t>
  </si>
  <si>
    <t>9113_15</t>
  </si>
  <si>
    <t>6948_27</t>
  </si>
  <si>
    <t>9291_2</t>
  </si>
  <si>
    <t>9297_3</t>
  </si>
  <si>
    <t>9396_1</t>
  </si>
  <si>
    <t>9396_2</t>
  </si>
  <si>
    <t>6948_25</t>
  </si>
  <si>
    <t>6948_26</t>
  </si>
  <si>
    <t>9619_1</t>
  </si>
  <si>
    <t>9619_2</t>
  </si>
  <si>
    <t>9619_3</t>
  </si>
  <si>
    <t>9619_4</t>
  </si>
  <si>
    <t>9619_5</t>
  </si>
  <si>
    <t>9619_6</t>
  </si>
  <si>
    <t>6978_11A_bis</t>
  </si>
  <si>
    <t>Sostituzioni reti acquedottistiche per perdite - parametrica</t>
  </si>
  <si>
    <t>Nerviano_Sostituzione reti in vie varie</t>
  </si>
  <si>
    <t>Interventi relaining reti acquedottistiche - parametrica</t>
  </si>
  <si>
    <t>Sesto San Giovanni_Sostituzione reti in fibrocemento vie varie - Lotto 2</t>
  </si>
  <si>
    <t>Melegnano_Sostituzione reti in fibrocemento vie varie - Lotto 2</t>
  </si>
  <si>
    <t>Interconnessione rete idrica Pozzuolo M. (Frazione di Albignano) - Truccazzano (Fraz. Trecelle) COMPLETAMENTO</t>
  </si>
  <si>
    <t>Interconnessione rete Idrica Lacchiarella - Zibido San Giacomo</t>
  </si>
  <si>
    <t>Risoluzione interferenza A1</t>
  </si>
  <si>
    <t>Adeguamento e revamping depuratore di Cisliano</t>
  </si>
  <si>
    <t>Grigliatura e impermeabilizzazione by-pass depuratore di Truccazzano</t>
  </si>
  <si>
    <t>Cassano d'Adda - Intervento di adeguamento e potenziamento depuratore</t>
  </si>
  <si>
    <t>Interventi di manutenzione straordinaria e adeguamento dell'impianto di depurazione di Pero: adeguamento sezione ispessimento dinamico</t>
  </si>
  <si>
    <t>Interventi di manutenzione straordinaria e adeguamento dell'impianto di depurazione di Pero: disinfenzione con acido peracetico</t>
  </si>
  <si>
    <t>Parametrica vasche volano a testa impianto e/o interventi alternativi secondo RR n. 6 e linee guide</t>
  </si>
  <si>
    <t>sistemazione rete fognaria depuratore di Sesto San Giovanni</t>
  </si>
  <si>
    <t>sistemazione rete aria biofor depuratore di Sesto San Giovanni</t>
  </si>
  <si>
    <t>Parametrica interventi manutenzione straordinaria e adeguamento normativo depuratori</t>
  </si>
  <si>
    <t>Parametrica nuovi pozzi ed impianti potabili</t>
  </si>
  <si>
    <t>Vasca a testa impianto San Colombano</t>
  </si>
  <si>
    <t>Vasca a testa impianto Peschiera B.</t>
  </si>
  <si>
    <t>Vasca a testa impianto Sesto San Giovanni</t>
  </si>
  <si>
    <t>Vasca a testa impianto Assago</t>
  </si>
  <si>
    <t>Vasca a testa impianto Bareggio</t>
  </si>
  <si>
    <t>Vasca a testa impianto Bresso</t>
  </si>
  <si>
    <t>Nuovi pozzi a servizio della centrale di San Colombano</t>
  </si>
  <si>
    <t>Nerviano</t>
  </si>
  <si>
    <t>Lavori di realizzazione nuovo pozzo doppia colonna, impianto di sollevamento e impianto di trattamento in comune di Sest</t>
  </si>
  <si>
    <t>5739_63</t>
  </si>
  <si>
    <t>Nuovo pozzo prima falda Pogliano</t>
  </si>
  <si>
    <t>5739_64</t>
  </si>
  <si>
    <t>5739_65</t>
  </si>
  <si>
    <t>Nuovo pozzo prima falda in Corbetta</t>
  </si>
  <si>
    <t>CORBETTA</t>
  </si>
  <si>
    <t>Nuovo pozzo prima falda in Pozzuolo M.</t>
  </si>
  <si>
    <t>9288_E_NEW</t>
  </si>
  <si>
    <t xml:space="preserve">Interventi di rifacimento reti acquedottistiche - parte 2 </t>
  </si>
  <si>
    <t>9404_RB</t>
  </si>
  <si>
    <t>Fotovoltaici - 2020</t>
  </si>
  <si>
    <t>LOCATE TRIULZI</t>
  </si>
  <si>
    <t>Manutenzione straordinaria rete fognaria Cascina Selmo</t>
  </si>
  <si>
    <t>6978_69</t>
  </si>
  <si>
    <t>6978_53</t>
  </si>
  <si>
    <t>6978_54</t>
  </si>
  <si>
    <t>6978_55</t>
  </si>
  <si>
    <t>indagini serbatoio pensile corbetta</t>
  </si>
  <si>
    <t>indagini serbatoio pensile cassina de pecchi</t>
  </si>
  <si>
    <t>indagini serbatoio pensile Arconate</t>
  </si>
  <si>
    <t>indagini serbatoio pensile Basiano</t>
  </si>
  <si>
    <t>BASIANO</t>
  </si>
  <si>
    <t>CASSINA DE' PECCHI</t>
  </si>
  <si>
    <t>5652_2</t>
  </si>
  <si>
    <t>Nuove estensioni rete fognaria (allacci)</t>
  </si>
  <si>
    <t xml:space="preserve">Piano Potenziamento Servizio Fognatura - proseguimento PPSF </t>
  </si>
  <si>
    <t>TREZZO SULL'ADDA</t>
  </si>
  <si>
    <t>Conversione della sezione di digestione dei fanghi dell’impianto di Melegnano da anaerobica ad aerobica</t>
  </si>
  <si>
    <t>Interventi di demolizione infrastrutture obsolete con riqualificazione e costruzione</t>
  </si>
  <si>
    <t>Interventi straordinari sul by-pass a valle sedimentazione primaria depuratore di Robecco - Prescrizione ARPA</t>
  </si>
  <si>
    <t>ex TAM:Manutenzione straordinaria impianti  di depurazione di Vigano/San Vito/C.na Rosa, interventi vari di risanamento</t>
  </si>
  <si>
    <t>Pozzi di prima falda in BUSCATE</t>
  </si>
  <si>
    <t>ex TAM:Interventi di risanamento e ripristino funzionale collettori Robecco s/Naviglio (2° lotto)</t>
  </si>
  <si>
    <t>Interventi di manutenzione straordinaria locale grigliatura presso impianto di depurazione di Pero</t>
  </si>
  <si>
    <t>ex TAM:Realizzazione copertura vasca di accumulo Turbigo</t>
  </si>
  <si>
    <t>ex TAM:Interventi di risanamento e ripristino funzionale collettori impianto Bareggio</t>
  </si>
  <si>
    <t>ex TASM:Depuratore Rozzano - Interventi di ristrutturazione</t>
  </si>
  <si>
    <t>6626_B - Nuovo impianto di sollevamento e trattamento Paderno Dugnano</t>
  </si>
  <si>
    <t>6626_A - Nuovo pozzo potabile Paderno Dugnano</t>
  </si>
  <si>
    <t>6633_A - Nuovo pozzo potabile Besate</t>
  </si>
  <si>
    <t>6633_B - Nuovo impianto di sollevamento e trattamento Besate</t>
  </si>
  <si>
    <t>Lavori di realizzazione di un piezometro in Via Cagnola</t>
  </si>
  <si>
    <t>Interventi reti fognarie comuni Ambito Milano</t>
  </si>
  <si>
    <t>PREGNANA MILANESE- DEVIAZIONE FOGNATURA VIA DEI ROVEDI</t>
  </si>
  <si>
    <t>6949_25 Potenziamento rete fognaria via De Gasperi in Motta Visconti</t>
  </si>
  <si>
    <t>6949_26 Potenziamento rete fognaria viale Rinascita Cinisello Balsamo</t>
  </si>
  <si>
    <t>MVV - Interventi di manutenzione straordiaria vasche volano funzionali all'esercizio/sviluppo progetti di ristutturazion</t>
  </si>
  <si>
    <t>Studio pilota e sviluppo inf. invarianza</t>
  </si>
  <si>
    <t>Borghetto Lodigiano località Casoni nuova centrale a servizio di San Colombano al Lambro</t>
  </si>
  <si>
    <t>Demolizione parziale sebatoio pensile con mantenimento locale di base - Via Vittorio Veneto</t>
  </si>
  <si>
    <t>Nuovo restauro serbatoio pensile</t>
  </si>
  <si>
    <t>Nuovo Restauro serbatoio pensuile</t>
  </si>
  <si>
    <t>restauro serbatoio pensile magnago</t>
  </si>
  <si>
    <t>restauro serbatoio pensile morimondo</t>
  </si>
  <si>
    <t>indagini serbatoio pensile Rescaldina</t>
  </si>
  <si>
    <t>indagini serbatoio pensile assago</t>
  </si>
  <si>
    <t>restauro serbatoio pensile trezzo sull'adda</t>
  </si>
  <si>
    <t>restauro serbatoio pensile albairate</t>
  </si>
  <si>
    <t>restauro serbatoio pensile</t>
  </si>
  <si>
    <t>restauro serbatoio pensile carpiano</t>
  </si>
  <si>
    <t>restauro serbatoio pensile cerro al lambro</t>
  </si>
  <si>
    <t>restauro serbatoio pensile garbagnate milanese</t>
  </si>
  <si>
    <t>Serbatoio pensile Basiglio via C.Porta</t>
  </si>
  <si>
    <t xml:space="preserve">case dell'acqua </t>
  </si>
  <si>
    <t>9027_2 Rifacimento rete fognaria in vie varie in comune di Bollate con recapito finale alla depurazione</t>
  </si>
  <si>
    <t>9027_3 Rifacimento reti fognaria in Via Nanni e altre  in Comune di Assago con recapito finale alla depurazione</t>
  </si>
  <si>
    <t>9027_4 Rifacimento reti fognaria in Via Moro e altre  in Comune di San Donato Milanese con recapito finale alla depurazione</t>
  </si>
  <si>
    <t>9027_5 Rifacimento reti fognaria in Via Gogol e altre  in Comune di San Giuliano Milanese con recapito finale alla depurazione</t>
  </si>
  <si>
    <t>9028_1 Potenziamento ed alleggerimento della rete fognaria in comune di Masate</t>
  </si>
  <si>
    <t>9028_2 Potenziamento ed alleggerimento della rete fognaria in comune di Rodano</t>
  </si>
  <si>
    <t>Interventi straordinari di pulizia delle vasche volano Amiacque</t>
  </si>
  <si>
    <t>Amiacque Fog - interventi straordinari di manutenzione delle reti fognarie</t>
  </si>
  <si>
    <t>Interconessione - Cambiago-Masate</t>
  </si>
  <si>
    <t>MSD 2019 - 2020 ambito Milano - Interventi M6</t>
  </si>
  <si>
    <t>Manutenzione straordinaria stazioni di sollevamento</t>
  </si>
  <si>
    <t>adeguamento impianti e sistemi videoanalisi Melegnano</t>
  </si>
  <si>
    <t>adeguamento impianti e sistemi videoanalisi Robecco s/Naviglio</t>
  </si>
  <si>
    <t>manutenzione straordinaria Security impianti</t>
  </si>
  <si>
    <t>9100_24 Revimping riscaldamento fanghi</t>
  </si>
  <si>
    <t>9113_13_interconnessione Gaggiano</t>
  </si>
  <si>
    <t>Manutenzione palazzine depuratori Intercompany CAP</t>
  </si>
  <si>
    <t>Interventi vari sedi e sicurezza anno 2020 - 2023</t>
  </si>
  <si>
    <t>Piano Potenziamento Servizio Fognatura - Comuni vari</t>
  </si>
  <si>
    <t>PPSF in Comune di Turbigo</t>
  </si>
  <si>
    <t>risoluzione interferenza 3' binario linea in comune di Cormano</t>
  </si>
  <si>
    <t>9338 risoluzione interf Ai 09-013 autostrada A 4</t>
  </si>
  <si>
    <t>9390 Piano di riassetto agglomerato di Sesto San Giovanni - monitoraggio</t>
  </si>
  <si>
    <t>9390_2 Piano di riassetto agglomerato di Sesto San Giovanni - rifacimento collettore di via Edison</t>
  </si>
  <si>
    <t>TombinaturaRoggia Corio - Assago (MI)  - regolarizzazione sfioratore</t>
  </si>
  <si>
    <t>9395 Piano di riassetto agglomerato di Parabiago</t>
  </si>
  <si>
    <t>Fotovoltaici</t>
  </si>
  <si>
    <t>Aggiornamento analisi energetiche</t>
  </si>
  <si>
    <t>Commesa di sicurezza su proprietà  CAP Holding - sedi e unità  operative (depuratori e acquedotti, magazzini)</t>
  </si>
  <si>
    <t>9410 Opere di riduzione apporto acque meteoriche in fognatura mista in comune di Solaro</t>
  </si>
  <si>
    <t>9411 Opere di riduzione apporto acque meteoriche in fognatura mista in comune di Masate</t>
  </si>
  <si>
    <t>9412 Riconversione vasca antincendio in vasca di prima pioggia in viale Unità  D'Italia in Comune di Pozzo d'Adda</t>
  </si>
  <si>
    <t>Progetti di ricerca e sviluppo ALTRO</t>
  </si>
  <si>
    <t>indagini serbatoio pensile masate</t>
  </si>
  <si>
    <t>indagini serbatoio pensile zibido san giacomo</t>
  </si>
  <si>
    <t>LOMRJD087/MI - Com. di Tr. Rosa - Sist. reti fognarie e regolarizz. scarichi area art. + 6660_2  int.n.7 di fog. scolmatore Via</t>
  </si>
  <si>
    <t>Dismissione del depuratore Cascina Rosa Gaggiano con collettamento al depuratore di Zelo Surrigone</t>
  </si>
  <si>
    <t>Dismissione del depuratore Vigano Gaggiano con collettamento al depuratore di Binasco</t>
  </si>
  <si>
    <t>Dismissione del depuratore di Dresano con collettamento al depuratore di Melegnano</t>
  </si>
  <si>
    <t>Manutenzione Straordinaria e Revamping Cogenerazioni</t>
  </si>
  <si>
    <t>Altro RQSII</t>
  </si>
  <si>
    <t>ATTIVITA' DIVERSE</t>
  </si>
  <si>
    <t>9442_1</t>
  </si>
  <si>
    <t>9619_MB</t>
  </si>
  <si>
    <t>Parametrica vasche volano a testa impianto e/o interventi alternativi secondo RR n. 6 e linee guide agglomerati interambito MB</t>
  </si>
  <si>
    <t>9514_MB</t>
  </si>
  <si>
    <t>Parametrica interventi manutenzione straordinaria e adeguamento normativo depuratori agglomerati interrambito MB</t>
  </si>
  <si>
    <t>9534_INT</t>
  </si>
  <si>
    <t>PIANO DI RIASSETTO - piano di monitoraggio agglomerati interambito VARI</t>
  </si>
  <si>
    <t>9535_B</t>
  </si>
  <si>
    <t>Parametrica interventi da Piano di Riassetto di cui al RR06/19 agglomerati interambito</t>
  </si>
  <si>
    <t>Interventi di revisione, adeguamento e potenziamento del depuratore di Bareggio (MI)</t>
  </si>
  <si>
    <t>Potenziamento impianto Melegnano</t>
  </si>
  <si>
    <t xml:space="preserve">ex TAM: Riqualificazione area e vasche di spagliamento + opere di manutenzione straordinaria Vanzaghello </t>
  </si>
  <si>
    <t>Man. Str. programmata Impianto di Cassano d'Adda</t>
  </si>
  <si>
    <t>acquisto 6 nuovi bioessicatori Robecco con adegiamento linea trattamenti e adeguamento carosello distribuzione fanghi</t>
  </si>
  <si>
    <t>Revamping bioessiccatore Truccazzano</t>
  </si>
  <si>
    <t>Revamping bioessiccatore Pero</t>
  </si>
  <si>
    <t>GREEN DEAL</t>
  </si>
  <si>
    <t>Numero Commessa</t>
  </si>
  <si>
    <t>Descrizione Commessa</t>
  </si>
  <si>
    <t>SERVIZIO</t>
  </si>
  <si>
    <t>TOTALE GENERALE PIANO INVESTIMENTI</t>
  </si>
  <si>
    <t>Indicatori RQTI</t>
  </si>
  <si>
    <t>Annualità
2020 €</t>
  </si>
  <si>
    <t>Annualità
2021 €</t>
  </si>
  <si>
    <t>Annualità
2022 €</t>
  </si>
  <si>
    <t>Annualità
2023 €</t>
  </si>
  <si>
    <t>PIANO INVESTIMENTI 2020 - 2024 GRUPPO CAP - DETTAGLI</t>
  </si>
  <si>
    <t>Annualità
2024 €</t>
  </si>
  <si>
    <t>DEPURATORE ABBIATEGRASSO</t>
  </si>
  <si>
    <t>DEPURATORE ASSAGO</t>
  </si>
  <si>
    <t>DEPURATORE BAREGGIO</t>
  </si>
  <si>
    <t>DEPURATORE BASIGLIO</t>
  </si>
  <si>
    <t>DEPURATORE BINASCO</t>
  </si>
  <si>
    <t>DEPURATORE BRESSO</t>
  </si>
  <si>
    <t>DEPURATORE CANEGRATE</t>
  </si>
  <si>
    <t>DEPURATORE CASSANO D'ADDA</t>
  </si>
  <si>
    <t>DEPURATORE CISLIANO</t>
  </si>
  <si>
    <t>DEPURATORE MELEGNANO</t>
  </si>
  <si>
    <t>DEPURATORE PERO</t>
  </si>
  <si>
    <t>DEPURATORE PESCHIERA BORROMEO</t>
  </si>
  <si>
    <t>DEPURATORE ROBECCO SUL NAVIGLIO</t>
  </si>
  <si>
    <t>DEPURATORE S.GIULIANO EST</t>
  </si>
  <si>
    <t>DEPURATORE TREZZANO SUL NAVIGLIO</t>
  </si>
  <si>
    <t>DEPURATORE TRUCCAZZANO</t>
  </si>
  <si>
    <t>DEPURATORE DRESANO</t>
  </si>
  <si>
    <t>DEPURATORE GAGGIANO</t>
  </si>
  <si>
    <t>DEPURATORE VAREDO</t>
  </si>
  <si>
    <t>DEPURATORE LACCHIARELLA</t>
  </si>
  <si>
    <t>DEPURATORE LISCATE</t>
  </si>
  <si>
    <t>DEPURATORE PARABIAGO</t>
  </si>
  <si>
    <t>DEPURATORE PAULLO</t>
  </si>
  <si>
    <t>DEPURATORE ROZZANO</t>
  </si>
  <si>
    <t>DEPURATORE SAN COLOMBANO AL LAMBRO</t>
  </si>
  <si>
    <t>DEPURATORE SEGRATE</t>
  </si>
  <si>
    <t>DEPURATORE SESTO SAN GIOVANNI</t>
  </si>
  <si>
    <t>DEPURATORE SETTALA</t>
  </si>
  <si>
    <t>DEPURATORE TURBIGO</t>
  </si>
  <si>
    <t>DEPURATORE ZELO SURRIGONE</t>
  </si>
  <si>
    <t>INDICATORE RQTI</t>
  </si>
  <si>
    <t>PIANO INVESTIMENTI 2020 - 2024 GRUPPO CAP</t>
  </si>
  <si>
    <t>Economie circolari complementari</t>
  </si>
  <si>
    <t>M4b Adeguatezza normativa scaricatori</t>
  </si>
  <si>
    <t>ALTRO Altri obiettivi Qualità Contrattuale RQSII</t>
  </si>
  <si>
    <t>ALTRO Altri obiettivi diversi dagli standard RQTI-RQSII</t>
  </si>
  <si>
    <t>INDICATORI 2020-2024</t>
  </si>
  <si>
    <t>Totale</t>
  </si>
  <si>
    <t>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</si>
</sst>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43" formatCode="_-* #,##0.00_-;\-* #,##0.00_-;_-* &quot;-&quot;??_-;_-@_-"/>
    <numFmt numFmtId="164" formatCode="_-&quot;€&quot;\ * #,##0.00_-;\-&quot;€&quot;\ * #,##0.00_-;_-&quot;€&quot;\ * &quot;-&quot;??_-;_-@_-"/>
    <numFmt numFmtId="165" formatCode="_(* #,##0.00_);_(* \(#,##0.00\);_(* &quot;-&quot;??_);_(@_)"/>
    <numFmt numFmtId="166" formatCode="_(* #,##0_);_(* \(#,##0\);_(* &quot;-&quot;??_);_(@_)"/>
    <numFmt numFmtId="167" formatCode="0.0%"/>
  </numFmts>
  <fonts count="6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4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20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name val="Calibri"/>
      <family val="2"/>
      <scheme val="minor"/>
    </font>
    <font>
      <sz val="8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Calibri"/>
      <family val="2"/>
      <scheme val="minor"/>
    </font>
    <font>
      <sz val="10"/>
      <color indexed="81"/>
      <name val="Tahoma"/>
      <family val="2"/>
    </font>
    <font>
      <b/>
      <sz val="10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i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9"/>
      <color rgb="FFFF0000"/>
      <name val="Calibri"/>
      <family val="2"/>
      <scheme val="minor"/>
    </font>
    <font>
      <i/>
      <sz val="10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theme="0"/>
      <name val="Calibri"/>
      <family val="2"/>
      <scheme val="minor"/>
    </font>
    <font>
      <i/>
      <sz val="12"/>
      <color theme="1"/>
      <name val="Calibri"/>
      <family val="2"/>
      <scheme val="minor"/>
    </font>
  </fonts>
  <fills count="4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9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rgb="FF92D05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7" tint="-0.249977111117893"/>
        <bgColor indexed="64"/>
      </patternFill>
    </fill>
  </fills>
  <borders count="3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1202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2" borderId="0" applyNumberFormat="0" applyBorder="0" applyAlignment="0" applyProtection="0"/>
    <xf numFmtId="0" fontId="6" fillId="18" borderId="0" applyNumberFormat="0" applyBorder="0" applyAlignment="0" applyProtection="0"/>
    <xf numFmtId="0" fontId="6" fillId="5" borderId="0" applyNumberFormat="0" applyBorder="0" applyAlignment="0" applyProtection="0"/>
    <xf numFmtId="0" fontId="6" fillId="19" borderId="0" applyNumberFormat="0" applyBorder="0" applyAlignment="0" applyProtection="0"/>
    <xf numFmtId="0" fontId="6" fillId="13" borderId="0" applyNumberFormat="0" applyBorder="0" applyAlignment="0" applyProtection="0"/>
    <xf numFmtId="0" fontId="6" fillId="16" borderId="0" applyNumberFormat="0" applyBorder="0" applyAlignment="0" applyProtection="0"/>
    <xf numFmtId="0" fontId="6" fillId="20" borderId="0" applyNumberFormat="0" applyBorder="0" applyAlignment="0" applyProtection="0"/>
    <xf numFmtId="0" fontId="6" fillId="18" borderId="0" applyNumberFormat="0" applyBorder="0" applyAlignment="0" applyProtection="0"/>
    <xf numFmtId="0" fontId="6" fillId="21" borderId="0" applyNumberFormat="0" applyBorder="0" applyAlignment="0" applyProtection="0"/>
    <xf numFmtId="0" fontId="6" fillId="18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18" borderId="0" applyNumberFormat="0" applyBorder="0" applyAlignment="0" applyProtection="0"/>
    <xf numFmtId="0" fontId="6" fillId="24" borderId="0" applyNumberFormat="0" applyBorder="0" applyAlignment="0" applyProtection="0"/>
    <xf numFmtId="0" fontId="7" fillId="9" borderId="0" applyNumberFormat="0" applyBorder="0" applyAlignment="0" applyProtection="0"/>
    <xf numFmtId="0" fontId="8" fillId="12" borderId="3" applyNumberFormat="0" applyAlignment="0" applyProtection="0"/>
    <xf numFmtId="0" fontId="8" fillId="4" borderId="3" applyNumberFormat="0" applyAlignment="0" applyProtection="0"/>
    <xf numFmtId="0" fontId="9" fillId="0" borderId="4" applyNumberFormat="0" applyFill="0" applyAlignment="0" applyProtection="0"/>
    <xf numFmtId="0" fontId="10" fillId="25" borderId="5" applyNumberFormat="0" applyAlignment="0" applyProtection="0"/>
    <xf numFmtId="0" fontId="10" fillId="25" borderId="5" applyNumberFormat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20" borderId="0" applyNumberFormat="0" applyBorder="0" applyAlignment="0" applyProtection="0"/>
    <xf numFmtId="0" fontId="6" fillId="18" borderId="0" applyNumberFormat="0" applyBorder="0" applyAlignment="0" applyProtection="0"/>
    <xf numFmtId="0" fontId="6" fillId="24" borderId="0" applyNumberFormat="0" applyBorder="0" applyAlignment="0" applyProtection="0"/>
    <xf numFmtId="164" fontId="13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5" fillId="10" borderId="0" applyNumberFormat="0" applyBorder="0" applyAlignment="0" applyProtection="0"/>
    <xf numFmtId="0" fontId="16" fillId="0" borderId="6" applyNumberFormat="0" applyFill="0" applyAlignment="0" applyProtection="0"/>
    <xf numFmtId="0" fontId="17" fillId="0" borderId="7" applyNumberFormat="0" applyFill="0" applyAlignment="0" applyProtection="0"/>
    <xf numFmtId="0" fontId="18" fillId="0" borderId="8" applyNumberFormat="0" applyFill="0" applyAlignment="0" applyProtection="0"/>
    <xf numFmtId="0" fontId="18" fillId="0" borderId="0" applyNumberFormat="0" applyFill="0" applyBorder="0" applyAlignment="0" applyProtection="0"/>
    <xf numFmtId="0" fontId="19" fillId="5" borderId="3" applyNumberFormat="0" applyAlignment="0" applyProtection="0"/>
    <xf numFmtId="0" fontId="9" fillId="0" borderId="4" applyNumberFormat="0" applyFill="0" applyAlignment="0" applyProtection="0"/>
    <xf numFmtId="41" fontId="13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6" borderId="9" applyNumberFormat="0" applyFont="0" applyAlignment="0" applyProtection="0"/>
    <xf numFmtId="0" fontId="13" fillId="6" borderId="9" applyNumberFormat="0" applyFont="0" applyAlignment="0" applyProtection="0"/>
    <xf numFmtId="0" fontId="13" fillId="6" borderId="9" applyNumberFormat="0" applyFont="0" applyAlignment="0" applyProtection="0"/>
    <xf numFmtId="0" fontId="13" fillId="6" borderId="9" applyNumberFormat="0" applyFont="0" applyAlignment="0" applyProtection="0"/>
    <xf numFmtId="0" fontId="21" fillId="12" borderId="10" applyNumberFormat="0" applyAlignment="0" applyProtection="0"/>
    <xf numFmtId="9" fontId="13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11" applyNumberFormat="0" applyFill="0" applyAlignment="0" applyProtection="0"/>
    <xf numFmtId="0" fontId="25" fillId="0" borderId="7" applyNumberFormat="0" applyFill="0" applyAlignment="0" applyProtection="0"/>
    <xf numFmtId="0" fontId="26" fillId="0" borderId="12" applyNumberFormat="0" applyFill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13" applyNumberFormat="0" applyFill="0" applyAlignment="0" applyProtection="0"/>
    <xf numFmtId="0" fontId="28" fillId="0" borderId="14" applyNumberFormat="0" applyFill="0" applyAlignment="0" applyProtection="0"/>
    <xf numFmtId="0" fontId="29" fillId="9" borderId="0" applyNumberFormat="0" applyBorder="0" applyAlignment="0" applyProtection="0"/>
    <xf numFmtId="0" fontId="15" fillId="10" borderId="0" applyNumberFormat="0" applyBorder="0" applyAlignment="0" applyProtection="0"/>
    <xf numFmtId="0" fontId="22" fillId="0" borderId="0" applyNumberFormat="0" applyFill="0" applyBorder="0" applyAlignment="0" applyProtection="0"/>
    <xf numFmtId="43" fontId="1" fillId="0" borderId="0" applyFont="0" applyFill="0" applyBorder="0" applyAlignment="0" applyProtection="0"/>
    <xf numFmtId="16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54" fillId="0" borderId="0"/>
    <xf numFmtId="43" fontId="1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25">
    <xf numFmtId="0" fontId="0" fillId="0" borderId="0" xfId="0"/>
    <xf numFmtId="166" fontId="36" fillId="0" borderId="0" xfId="1" applyNumberFormat="1" applyFont="1" applyAlignment="1">
      <alignment horizontal="left"/>
    </xf>
    <xf numFmtId="17" fontId="0" fillId="0" borderId="0" xfId="0" applyNumberFormat="1"/>
    <xf numFmtId="17" fontId="0" fillId="0" borderId="19" xfId="0" applyNumberFormat="1" applyBorder="1"/>
    <xf numFmtId="17" fontId="0" fillId="0" borderId="20" xfId="0" applyNumberFormat="1" applyBorder="1"/>
    <xf numFmtId="166" fontId="0" fillId="0" borderId="0" xfId="1" applyNumberFormat="1" applyFont="1"/>
    <xf numFmtId="166" fontId="32" fillId="0" borderId="0" xfId="1" applyNumberFormat="1" applyFont="1"/>
    <xf numFmtId="166" fontId="32" fillId="0" borderId="20" xfId="1" applyNumberFormat="1" applyFont="1" applyBorder="1"/>
    <xf numFmtId="0" fontId="46" fillId="0" borderId="0" xfId="0" applyFont="1" applyAlignment="1">
      <alignment horizontal="right"/>
    </xf>
    <xf numFmtId="167" fontId="38" fillId="0" borderId="0" xfId="2" applyNumberFormat="1" applyFont="1"/>
    <xf numFmtId="167" fontId="38" fillId="0" borderId="20" xfId="2" applyNumberFormat="1" applyFont="1" applyBorder="1"/>
    <xf numFmtId="0" fontId="0" fillId="0" borderId="20" xfId="0" applyBorder="1"/>
    <xf numFmtId="166" fontId="0" fillId="0" borderId="0" xfId="0" applyNumberFormat="1"/>
    <xf numFmtId="9" fontId="4" fillId="0" borderId="0" xfId="2" applyFont="1"/>
    <xf numFmtId="167" fontId="4" fillId="32" borderId="0" xfId="2" applyNumberFormat="1" applyFont="1" applyFill="1"/>
    <xf numFmtId="167" fontId="4" fillId="32" borderId="20" xfId="2" applyNumberFormat="1" applyFont="1" applyFill="1" applyBorder="1"/>
    <xf numFmtId="167" fontId="40" fillId="0" borderId="0" xfId="2" applyNumberFormat="1" applyFont="1" applyFill="1"/>
    <xf numFmtId="167" fontId="40" fillId="0" borderId="23" xfId="2" applyNumberFormat="1" applyFont="1" applyFill="1" applyBorder="1"/>
    <xf numFmtId="166" fontId="0" fillId="29" borderId="0" xfId="1" applyNumberFormat="1" applyFont="1" applyFill="1"/>
    <xf numFmtId="166" fontId="32" fillId="29" borderId="20" xfId="1" applyNumberFormat="1" applyFont="1" applyFill="1" applyBorder="1"/>
    <xf numFmtId="166" fontId="32" fillId="29" borderId="0" xfId="1" applyNumberFormat="1" applyFont="1" applyFill="1"/>
    <xf numFmtId="166" fontId="32" fillId="2" borderId="0" xfId="1" applyNumberFormat="1" applyFont="1" applyFill="1"/>
    <xf numFmtId="0" fontId="3" fillId="0" borderId="0" xfId="0" applyFont="1"/>
    <xf numFmtId="165" fontId="51" fillId="40" borderId="0" xfId="1" applyFont="1" applyFill="1" applyAlignment="1">
      <alignment horizontal="center" vertical="center" wrapText="1"/>
    </xf>
    <xf numFmtId="166" fontId="1" fillId="0" borderId="0" xfId="1" applyNumberFormat="1"/>
    <xf numFmtId="166" fontId="46" fillId="0" borderId="0" xfId="0" applyNumberFormat="1" applyFont="1"/>
    <xf numFmtId="166" fontId="37" fillId="0" borderId="0" xfId="1" applyNumberFormat="1" applyFont="1"/>
    <xf numFmtId="166" fontId="2" fillId="29" borderId="17" xfId="1" applyNumberFormat="1" applyFont="1" applyFill="1" applyBorder="1"/>
    <xf numFmtId="0" fontId="0" fillId="0" borderId="0" xfId="0" applyAlignment="1">
      <alignment horizontal="left" vertical="center"/>
    </xf>
    <xf numFmtId="166" fontId="32" fillId="0" borderId="0" xfId="0" applyNumberFormat="1" applyFont="1"/>
    <xf numFmtId="166" fontId="3" fillId="0" borderId="0" xfId="0" applyNumberFormat="1" applyFont="1"/>
    <xf numFmtId="166" fontId="2" fillId="41" borderId="17" xfId="1" applyNumberFormat="1" applyFont="1" applyFill="1" applyBorder="1"/>
    <xf numFmtId="166" fontId="2" fillId="3" borderId="17" xfId="1" applyNumberFormat="1" applyFont="1" applyFill="1" applyBorder="1"/>
    <xf numFmtId="0" fontId="43" fillId="0" borderId="0" xfId="0" applyFont="1"/>
    <xf numFmtId="166" fontId="52" fillId="0" borderId="0" xfId="1" applyNumberFormat="1" applyFont="1"/>
    <xf numFmtId="9" fontId="53" fillId="0" borderId="0" xfId="2" applyFont="1"/>
    <xf numFmtId="166" fontId="38" fillId="31" borderId="0" xfId="1" applyNumberFormat="1" applyFont="1" applyFill="1"/>
    <xf numFmtId="9" fontId="38" fillId="0" borderId="0" xfId="2" applyFont="1"/>
    <xf numFmtId="166" fontId="38" fillId="0" borderId="0" xfId="1" applyNumberFormat="1" applyFont="1"/>
    <xf numFmtId="165" fontId="3" fillId="0" borderId="0" xfId="0" applyNumberFormat="1" applyFont="1"/>
    <xf numFmtId="0" fontId="43" fillId="41" borderId="17" xfId="0" applyFont="1" applyFill="1" applyBorder="1"/>
    <xf numFmtId="0" fontId="52" fillId="3" borderId="17" xfId="0" applyFont="1" applyFill="1" applyBorder="1"/>
    <xf numFmtId="165" fontId="51" fillId="39" borderId="19" xfId="1" applyFont="1" applyFill="1" applyBorder="1" applyAlignment="1">
      <alignment horizontal="center" vertical="center" wrapText="1"/>
    </xf>
    <xf numFmtId="0" fontId="2" fillId="30" borderId="0" xfId="0" quotePrefix="1" applyFont="1" applyFill="1" applyAlignment="1">
      <alignment horizontal="center" vertical="center" wrapText="1"/>
    </xf>
    <xf numFmtId="0" fontId="4" fillId="30" borderId="0" xfId="0" applyFont="1" applyFill="1" applyAlignment="1">
      <alignment horizontal="center" vertical="center" wrapText="1"/>
    </xf>
    <xf numFmtId="165" fontId="51" fillId="33" borderId="19" xfId="1" applyFont="1" applyFill="1" applyBorder="1" applyAlignment="1">
      <alignment horizontal="center" vertical="center" wrapText="1"/>
    </xf>
    <xf numFmtId="166" fontId="52" fillId="0" borderId="23" xfId="1" applyNumberFormat="1" applyFont="1" applyBorder="1"/>
    <xf numFmtId="166" fontId="52" fillId="0" borderId="0" xfId="1" applyNumberFormat="1" applyFont="1" applyFill="1"/>
    <xf numFmtId="167" fontId="3" fillId="0" borderId="0" xfId="2" applyNumberFormat="1" applyFont="1"/>
    <xf numFmtId="0" fontId="3" fillId="0" borderId="0" xfId="0" applyFont="1" applyFill="1"/>
    <xf numFmtId="166" fontId="38" fillId="0" borderId="0" xfId="1" applyNumberFormat="1" applyFont="1" applyFill="1"/>
    <xf numFmtId="165" fontId="51" fillId="35" borderId="24" xfId="1" applyFont="1" applyFill="1" applyBorder="1" applyAlignment="1">
      <alignment horizontal="center" vertical="center" wrapText="1"/>
    </xf>
    <xf numFmtId="166" fontId="52" fillId="42" borderId="23" xfId="1" applyNumberFormat="1" applyFont="1" applyFill="1" applyBorder="1"/>
    <xf numFmtId="165" fontId="51" fillId="37" borderId="2" xfId="1" applyFont="1" applyFill="1" applyBorder="1" applyAlignment="1">
      <alignment horizontal="center" vertical="center" wrapText="1"/>
    </xf>
    <xf numFmtId="165" fontId="51" fillId="33" borderId="31" xfId="1" applyFont="1" applyFill="1" applyBorder="1" applyAlignment="1">
      <alignment horizontal="center" vertical="center" wrapText="1"/>
    </xf>
    <xf numFmtId="165" fontId="51" fillId="40" borderId="30" xfId="1" applyFont="1" applyFill="1" applyBorder="1" applyAlignment="1">
      <alignment horizontal="center" vertical="center" wrapText="1"/>
    </xf>
    <xf numFmtId="165" fontId="51" fillId="36" borderId="17" xfId="1" applyFont="1" applyFill="1" applyBorder="1" applyAlignment="1">
      <alignment horizontal="center" vertical="center" wrapText="1"/>
    </xf>
    <xf numFmtId="165" fontId="51" fillId="36" borderId="1" xfId="1" applyFont="1" applyFill="1" applyBorder="1" applyAlignment="1">
      <alignment horizontal="center" vertical="center" wrapText="1"/>
    </xf>
    <xf numFmtId="165" fontId="51" fillId="29" borderId="17" xfId="1" applyFont="1" applyFill="1" applyBorder="1" applyAlignment="1">
      <alignment horizontal="center" vertical="center" wrapText="1"/>
    </xf>
    <xf numFmtId="165" fontId="42" fillId="0" borderId="16" xfId="1" applyFont="1" applyBorder="1" applyAlignment="1">
      <alignment horizontal="center" vertical="center" wrapText="1"/>
    </xf>
    <xf numFmtId="165" fontId="42" fillId="0" borderId="1" xfId="1" applyFont="1" applyBorder="1" applyAlignment="1">
      <alignment horizontal="center" vertical="center" wrapText="1"/>
    </xf>
    <xf numFmtId="166" fontId="49" fillId="0" borderId="24" xfId="1" applyNumberFormat="1" applyFont="1" applyFill="1" applyBorder="1"/>
    <xf numFmtId="166" fontId="49" fillId="32" borderId="27" xfId="1" applyNumberFormat="1" applyFont="1" applyFill="1" applyBorder="1"/>
    <xf numFmtId="166" fontId="49" fillId="0" borderId="25" xfId="1" applyNumberFormat="1" applyFont="1" applyFill="1" applyBorder="1"/>
    <xf numFmtId="9" fontId="55" fillId="0" borderId="25" xfId="2" applyFont="1" applyBorder="1"/>
    <xf numFmtId="166" fontId="49" fillId="34" borderId="27" xfId="1" applyNumberFormat="1" applyFont="1" applyFill="1" applyBorder="1"/>
    <xf numFmtId="166" fontId="49" fillId="0" borderId="15" xfId="1" applyNumberFormat="1" applyFont="1" applyFill="1" applyBorder="1"/>
    <xf numFmtId="166" fontId="49" fillId="32" borderId="20" xfId="1" applyNumberFormat="1" applyFont="1" applyFill="1" applyBorder="1"/>
    <xf numFmtId="166" fontId="49" fillId="0" borderId="26" xfId="1" applyNumberFormat="1" applyFont="1" applyFill="1" applyBorder="1"/>
    <xf numFmtId="9" fontId="55" fillId="0" borderId="26" xfId="2" applyFont="1" applyBorder="1"/>
    <xf numFmtId="166" fontId="49" fillId="34" borderId="20" xfId="1" applyNumberFormat="1" applyFont="1" applyFill="1" applyBorder="1"/>
    <xf numFmtId="166" fontId="52" fillId="29" borderId="17" xfId="1" applyNumberFormat="1" applyFont="1" applyFill="1" applyBorder="1"/>
    <xf numFmtId="166" fontId="52" fillId="29" borderId="28" xfId="1" applyNumberFormat="1" applyFont="1" applyFill="1" applyBorder="1"/>
    <xf numFmtId="166" fontId="52" fillId="29" borderId="1" xfId="1" applyNumberFormat="1" applyFont="1" applyFill="1" applyBorder="1"/>
    <xf numFmtId="9" fontId="52" fillId="29" borderId="1" xfId="2" applyFont="1" applyFill="1" applyBorder="1"/>
    <xf numFmtId="166" fontId="36" fillId="0" borderId="15" xfId="1" applyNumberFormat="1" applyFont="1" applyFill="1" applyBorder="1"/>
    <xf numFmtId="166" fontId="36" fillId="32" borderId="20" xfId="1" applyNumberFormat="1" applyFont="1" applyFill="1" applyBorder="1"/>
    <xf numFmtId="166" fontId="36" fillId="0" borderId="26" xfId="1" applyNumberFormat="1" applyFont="1" applyFill="1" applyBorder="1"/>
    <xf numFmtId="166" fontId="36" fillId="0" borderId="26" xfId="1" applyNumberFormat="1" applyFont="1" applyBorder="1"/>
    <xf numFmtId="166" fontId="36" fillId="34" borderId="20" xfId="1" applyNumberFormat="1" applyFont="1" applyFill="1" applyBorder="1"/>
    <xf numFmtId="166" fontId="52" fillId="41" borderId="17" xfId="1" applyNumberFormat="1" applyFont="1" applyFill="1" applyBorder="1"/>
    <xf numFmtId="166" fontId="52" fillId="41" borderId="28" xfId="1" applyNumberFormat="1" applyFont="1" applyFill="1" applyBorder="1"/>
    <xf numFmtId="166" fontId="52" fillId="41" borderId="1" xfId="1" applyNumberFormat="1" applyFont="1" applyFill="1" applyBorder="1"/>
    <xf numFmtId="9" fontId="52" fillId="41" borderId="1" xfId="2" applyFont="1" applyFill="1" applyBorder="1"/>
    <xf numFmtId="166" fontId="34" fillId="0" borderId="15" xfId="1" applyNumberFormat="1" applyFont="1" applyFill="1" applyBorder="1"/>
    <xf numFmtId="166" fontId="34" fillId="32" borderId="20" xfId="1" applyNumberFormat="1" applyFont="1" applyFill="1" applyBorder="1"/>
    <xf numFmtId="166" fontId="34" fillId="0" borderId="26" xfId="1" applyNumberFormat="1" applyFont="1" applyFill="1" applyBorder="1"/>
    <xf numFmtId="166" fontId="34" fillId="0" borderId="26" xfId="1" applyNumberFormat="1" applyFont="1" applyBorder="1"/>
    <xf numFmtId="166" fontId="34" fillId="34" borderId="20" xfId="1" applyNumberFormat="1" applyFont="1" applyFill="1" applyBorder="1"/>
    <xf numFmtId="0" fontId="34" fillId="0" borderId="15" xfId="0" applyFont="1" applyFill="1" applyBorder="1"/>
    <xf numFmtId="0" fontId="34" fillId="32" borderId="20" xfId="0" applyFont="1" applyFill="1" applyBorder="1"/>
    <xf numFmtId="0" fontId="34" fillId="0" borderId="26" xfId="0" applyFont="1" applyFill="1" applyBorder="1"/>
    <xf numFmtId="0" fontId="34" fillId="0" borderId="26" xfId="0" applyFont="1" applyBorder="1"/>
    <xf numFmtId="0" fontId="34" fillId="34" borderId="20" xfId="0" applyFont="1" applyFill="1" applyBorder="1"/>
    <xf numFmtId="0" fontId="34" fillId="38" borderId="15" xfId="0" applyFont="1" applyFill="1" applyBorder="1"/>
    <xf numFmtId="0" fontId="34" fillId="38" borderId="20" xfId="0" applyFont="1" applyFill="1" applyBorder="1"/>
    <xf numFmtId="166" fontId="48" fillId="3" borderId="17" xfId="1" applyNumberFormat="1" applyFont="1" applyFill="1" applyBorder="1"/>
    <xf numFmtId="166" fontId="48" fillId="3" borderId="29" xfId="1" applyNumberFormat="1" applyFont="1" applyFill="1" applyBorder="1"/>
    <xf numFmtId="166" fontId="48" fillId="3" borderId="1" xfId="1" applyNumberFormat="1" applyFont="1" applyFill="1" applyBorder="1"/>
    <xf numFmtId="9" fontId="52" fillId="3" borderId="1" xfId="2" applyFont="1" applyFill="1" applyBorder="1"/>
    <xf numFmtId="166" fontId="48" fillId="3" borderId="28" xfId="1" applyNumberFormat="1" applyFont="1" applyFill="1" applyBorder="1"/>
    <xf numFmtId="166" fontId="49" fillId="42" borderId="27" xfId="1" applyNumberFormat="1" applyFont="1" applyFill="1" applyBorder="1"/>
    <xf numFmtId="166" fontId="49" fillId="38" borderId="25" xfId="1" applyNumberFormat="1" applyFont="1" applyFill="1" applyBorder="1"/>
    <xf numFmtId="166" fontId="49" fillId="0" borderId="18" xfId="1" applyNumberFormat="1" applyFont="1" applyFill="1" applyBorder="1"/>
    <xf numFmtId="167" fontId="55" fillId="0" borderId="18" xfId="2" applyNumberFormat="1" applyFont="1" applyBorder="1"/>
    <xf numFmtId="166" fontId="49" fillId="42" borderId="20" xfId="1" applyNumberFormat="1" applyFont="1" applyFill="1" applyBorder="1"/>
    <xf numFmtId="166" fontId="49" fillId="38" borderId="26" xfId="1" applyNumberFormat="1" applyFont="1" applyFill="1" applyBorder="1"/>
    <xf numFmtId="166" fontId="52" fillId="29" borderId="2" xfId="1" applyNumberFormat="1" applyFont="1" applyFill="1" applyBorder="1"/>
    <xf numFmtId="167" fontId="56" fillId="29" borderId="2" xfId="2" applyNumberFormat="1" applyFont="1" applyFill="1" applyBorder="1"/>
    <xf numFmtId="166" fontId="36" fillId="42" borderId="20" xfId="1" applyNumberFormat="1" applyFont="1" applyFill="1" applyBorder="1"/>
    <xf numFmtId="166" fontId="36" fillId="31" borderId="26" xfId="1" applyNumberFormat="1" applyFont="1" applyFill="1" applyBorder="1"/>
    <xf numFmtId="166" fontId="36" fillId="0" borderId="18" xfId="1" applyNumberFormat="1" applyFont="1" applyFill="1" applyBorder="1"/>
    <xf numFmtId="166" fontId="36" fillId="0" borderId="18" xfId="1" applyNumberFormat="1" applyFont="1" applyBorder="1"/>
    <xf numFmtId="166" fontId="36" fillId="38" borderId="26" xfId="1" applyNumberFormat="1" applyFont="1" applyFill="1" applyBorder="1"/>
    <xf numFmtId="166" fontId="36" fillId="38" borderId="15" xfId="1" applyNumberFormat="1" applyFont="1" applyFill="1" applyBorder="1"/>
    <xf numFmtId="166" fontId="52" fillId="41" borderId="2" xfId="1" applyNumberFormat="1" applyFont="1" applyFill="1" applyBorder="1"/>
    <xf numFmtId="167" fontId="56" fillId="41" borderId="2" xfId="2" applyNumberFormat="1" applyFont="1" applyFill="1" applyBorder="1"/>
    <xf numFmtId="166" fontId="34" fillId="42" borderId="20" xfId="1" applyNumberFormat="1" applyFont="1" applyFill="1" applyBorder="1"/>
    <xf numFmtId="166" fontId="34" fillId="38" borderId="26" xfId="1" applyNumberFormat="1" applyFont="1" applyFill="1" applyBorder="1"/>
    <xf numFmtId="166" fontId="34" fillId="0" borderId="18" xfId="1" applyNumberFormat="1" applyFont="1" applyFill="1" applyBorder="1"/>
    <xf numFmtId="166" fontId="34" fillId="0" borderId="18" xfId="1" applyNumberFormat="1" applyFont="1" applyBorder="1"/>
    <xf numFmtId="0" fontId="34" fillId="42" borderId="20" xfId="0" applyFont="1" applyFill="1" applyBorder="1"/>
    <xf numFmtId="0" fontId="34" fillId="38" borderId="26" xfId="0" applyFont="1" applyFill="1" applyBorder="1"/>
    <xf numFmtId="0" fontId="34" fillId="0" borderId="18" xfId="0" applyFont="1" applyFill="1" applyBorder="1"/>
    <xf numFmtId="0" fontId="34" fillId="0" borderId="18" xfId="0" applyFont="1" applyBorder="1"/>
    <xf numFmtId="166" fontId="48" fillId="3" borderId="2" xfId="1" applyNumberFormat="1" applyFont="1" applyFill="1" applyBorder="1"/>
    <xf numFmtId="165" fontId="56" fillId="3" borderId="2" xfId="1" applyFont="1" applyFill="1" applyBorder="1"/>
    <xf numFmtId="167" fontId="56" fillId="3" borderId="2" xfId="2" applyNumberFormat="1" applyFont="1" applyFill="1" applyBorder="1"/>
    <xf numFmtId="0" fontId="4" fillId="0" borderId="0" xfId="0" applyFont="1" applyFill="1" applyAlignment="1">
      <alignment horizontal="center" vertical="center" wrapText="1"/>
    </xf>
    <xf numFmtId="0" fontId="4" fillId="0" borderId="0" xfId="0" quotePrefix="1" applyFont="1" applyFill="1" applyAlignment="1">
      <alignment horizontal="center" vertical="center" wrapText="1"/>
    </xf>
    <xf numFmtId="166" fontId="4" fillId="0" borderId="0" xfId="0" applyNumberFormat="1" applyFont="1" applyFill="1" applyAlignment="1">
      <alignment horizontal="center" vertical="center" wrapText="1"/>
    </xf>
    <xf numFmtId="165" fontId="47" fillId="0" borderId="32" xfId="1" applyFont="1" applyFill="1" applyBorder="1" applyAlignment="1">
      <alignment horizontal="center" vertical="center" wrapText="1"/>
    </xf>
    <xf numFmtId="165" fontId="47" fillId="0" borderId="1" xfId="1" applyFont="1" applyFill="1" applyBorder="1" applyAlignment="1">
      <alignment horizontal="center" vertical="center" wrapText="1"/>
    </xf>
    <xf numFmtId="165" fontId="47" fillId="0" borderId="17" xfId="1" applyFont="1" applyFill="1" applyBorder="1" applyAlignment="1">
      <alignment horizontal="center" vertical="center" wrapText="1"/>
    </xf>
    <xf numFmtId="166" fontId="49" fillId="0" borderId="33" xfId="1" applyNumberFormat="1" applyFont="1" applyFill="1" applyBorder="1"/>
    <xf numFmtId="166" fontId="49" fillId="0" borderId="34" xfId="1" applyNumberFormat="1" applyFont="1" applyFill="1" applyBorder="1"/>
    <xf numFmtId="166" fontId="52" fillId="29" borderId="32" xfId="1" applyNumberFormat="1" applyFont="1" applyFill="1" applyBorder="1"/>
    <xf numFmtId="166" fontId="36" fillId="0" borderId="34" xfId="1" applyNumberFormat="1" applyFont="1" applyFill="1" applyBorder="1"/>
    <xf numFmtId="166" fontId="52" fillId="41" borderId="32" xfId="1" applyNumberFormat="1" applyFont="1" applyFill="1" applyBorder="1"/>
    <xf numFmtId="166" fontId="34" fillId="0" borderId="34" xfId="1" applyNumberFormat="1" applyFont="1" applyFill="1" applyBorder="1"/>
    <xf numFmtId="0" fontId="34" fillId="0" borderId="34" xfId="0" applyFont="1" applyFill="1" applyBorder="1"/>
    <xf numFmtId="166" fontId="48" fillId="3" borderId="32" xfId="1" applyNumberFormat="1" applyFont="1" applyFill="1" applyBorder="1"/>
    <xf numFmtId="0" fontId="3" fillId="0" borderId="0" xfId="0" applyFont="1" applyBorder="1"/>
    <xf numFmtId="0" fontId="49" fillId="43" borderId="0" xfId="0" applyFont="1" applyFill="1" applyAlignment="1" applyProtection="1">
      <alignment vertical="top"/>
      <protection locked="0"/>
    </xf>
    <xf numFmtId="49" fontId="49" fillId="43" borderId="0" xfId="0" applyNumberFormat="1" applyFont="1" applyFill="1" applyAlignment="1">
      <alignment horizontal="left" vertical="top"/>
    </xf>
    <xf numFmtId="0" fontId="49" fillId="43" borderId="0" xfId="0" applyFont="1" applyFill="1" applyAlignment="1">
      <alignment vertical="top"/>
    </xf>
    <xf numFmtId="165" fontId="49" fillId="43" borderId="0" xfId="1" applyFont="1" applyFill="1" applyAlignment="1">
      <alignment vertical="top"/>
    </xf>
    <xf numFmtId="165" fontId="52" fillId="43" borderId="0" xfId="1" applyFont="1" applyFill="1" applyAlignment="1">
      <alignment vertical="top"/>
    </xf>
    <xf numFmtId="0" fontId="0" fillId="43" borderId="0" xfId="0" applyFill="1"/>
    <xf numFmtId="166" fontId="49" fillId="43" borderId="0" xfId="1" applyNumberFormat="1" applyFont="1" applyFill="1" applyAlignment="1">
      <alignment vertical="top"/>
    </xf>
    <xf numFmtId="49" fontId="52" fillId="43" borderId="0" xfId="0" applyNumberFormat="1" applyFont="1" applyFill="1" applyAlignment="1" applyProtection="1">
      <alignment horizontal="center" vertical="top"/>
      <protection locked="0"/>
    </xf>
    <xf numFmtId="49" fontId="49" fillId="43" borderId="18" xfId="0" applyNumberFormat="1" applyFont="1" applyFill="1" applyBorder="1" applyAlignment="1" applyProtection="1">
      <alignment horizontal="left" vertical="top"/>
      <protection locked="0"/>
    </xf>
    <xf numFmtId="49" fontId="49" fillId="43" borderId="0" xfId="0" applyNumberFormat="1" applyFont="1" applyFill="1" applyAlignment="1">
      <alignment horizontal="left" vertical="top" wrapText="1"/>
    </xf>
    <xf numFmtId="0" fontId="49" fillId="43" borderId="0" xfId="0" applyNumberFormat="1" applyFont="1" applyFill="1" applyAlignment="1">
      <alignment horizontal="left" vertical="top" wrapText="1"/>
    </xf>
    <xf numFmtId="0" fontId="49" fillId="43" borderId="0" xfId="0" applyFont="1" applyFill="1" applyAlignment="1">
      <alignment horizontal="center" vertical="top"/>
    </xf>
    <xf numFmtId="166" fontId="49" fillId="43" borderId="0" xfId="1" applyNumberFormat="1" applyFont="1" applyFill="1" applyAlignment="1">
      <alignment vertical="top" wrapText="1"/>
    </xf>
    <xf numFmtId="49" fontId="49" fillId="43" borderId="0" xfId="0" applyNumberFormat="1" applyFont="1" applyFill="1" applyAlignment="1" applyProtection="1">
      <alignment horizontal="left" vertical="top"/>
      <protection locked="0"/>
    </xf>
    <xf numFmtId="49" fontId="49" fillId="43" borderId="0" xfId="0" applyNumberFormat="1" applyFont="1" applyFill="1" applyAlignment="1" applyProtection="1">
      <alignment horizontal="left" vertical="top" wrapText="1"/>
      <protection locked="0"/>
    </xf>
    <xf numFmtId="0" fontId="49" fillId="43" borderId="0" xfId="0" applyFont="1" applyFill="1" applyAlignment="1">
      <alignment horizontal="left" vertical="top" wrapText="1"/>
    </xf>
    <xf numFmtId="49" fontId="49" fillId="43" borderId="0" xfId="1" applyNumberFormat="1" applyFont="1" applyFill="1" applyAlignment="1" applyProtection="1">
      <alignment vertical="top" wrapText="1"/>
      <protection locked="0"/>
    </xf>
    <xf numFmtId="0" fontId="49" fillId="43" borderId="0" xfId="0" applyFont="1" applyFill="1" applyAlignment="1">
      <alignment vertical="top" wrapText="1"/>
    </xf>
    <xf numFmtId="49" fontId="49" fillId="43" borderId="0" xfId="113" applyNumberFormat="1" applyFont="1" applyFill="1" applyAlignment="1">
      <alignment horizontal="left" vertical="top" wrapText="1"/>
    </xf>
    <xf numFmtId="49" fontId="49" fillId="43" borderId="0" xfId="0" applyNumberFormat="1" applyFont="1" applyFill="1" applyAlignment="1" applyProtection="1">
      <alignment vertical="top"/>
      <protection locked="0"/>
    </xf>
    <xf numFmtId="0" fontId="49" fillId="43" borderId="0" xfId="0" applyFont="1" applyFill="1" applyAlignment="1">
      <alignment vertical="top" wrapText="1" shrinkToFit="1"/>
    </xf>
    <xf numFmtId="166" fontId="49" fillId="43" borderId="0" xfId="113" applyNumberFormat="1" applyFont="1" applyFill="1" applyAlignment="1">
      <alignment horizontal="left" vertical="top" wrapText="1"/>
    </xf>
    <xf numFmtId="49" fontId="49" fillId="43" borderId="0" xfId="0" applyNumberFormat="1" applyFont="1" applyFill="1" applyBorder="1" applyAlignment="1" applyProtection="1">
      <alignment horizontal="left" vertical="top"/>
      <protection locked="0"/>
    </xf>
    <xf numFmtId="49" fontId="49" fillId="43" borderId="0" xfId="0" applyNumberFormat="1" applyFont="1" applyFill="1" applyAlignment="1">
      <alignment vertical="top" wrapText="1"/>
    </xf>
    <xf numFmtId="49" fontId="49" fillId="43" borderId="0" xfId="0" applyNumberFormat="1" applyFont="1" applyFill="1" applyBorder="1" applyAlignment="1" applyProtection="1">
      <alignment horizontal="left" vertical="top" wrapText="1"/>
      <protection locked="0"/>
    </xf>
    <xf numFmtId="49" fontId="49" fillId="43" borderId="0" xfId="113" applyNumberFormat="1" applyFont="1" applyFill="1" applyAlignment="1" applyProtection="1">
      <alignment horizontal="left" vertical="top" wrapText="1"/>
      <protection locked="0"/>
    </xf>
    <xf numFmtId="0" fontId="52" fillId="43" borderId="0" xfId="0" applyFont="1" applyFill="1" applyAlignment="1" applyProtection="1">
      <alignment vertical="top"/>
      <protection locked="0"/>
    </xf>
    <xf numFmtId="165" fontId="49" fillId="43" borderId="0" xfId="1" applyFont="1" applyFill="1" applyAlignment="1">
      <alignment horizontal="center" vertical="top" wrapText="1"/>
    </xf>
    <xf numFmtId="166" fontId="52" fillId="43" borderId="0" xfId="1" applyNumberFormat="1" applyFont="1" applyFill="1" applyAlignment="1">
      <alignment vertical="top"/>
    </xf>
    <xf numFmtId="0" fontId="52" fillId="43" borderId="0" xfId="1" applyNumberFormat="1" applyFont="1" applyFill="1" applyAlignment="1" applyProtection="1">
      <alignment vertical="top" wrapText="1"/>
      <protection locked="0"/>
    </xf>
    <xf numFmtId="166" fontId="52" fillId="43" borderId="0" xfId="1" applyNumberFormat="1" applyFont="1" applyFill="1" applyAlignment="1">
      <alignment horizontal="left" vertical="top" wrapText="1"/>
    </xf>
    <xf numFmtId="10" fontId="59" fillId="43" borderId="0" xfId="2" applyNumberFormat="1" applyFont="1" applyFill="1" applyBorder="1" applyAlignment="1">
      <alignment horizontal="center"/>
    </xf>
    <xf numFmtId="10" fontId="62" fillId="45" borderId="0" xfId="2" applyNumberFormat="1" applyFont="1" applyFill="1" applyBorder="1" applyAlignment="1">
      <alignment horizontal="center" vertical="center" wrapText="1"/>
    </xf>
    <xf numFmtId="10" fontId="39" fillId="43" borderId="0" xfId="2" applyNumberFormat="1" applyFont="1" applyFill="1" applyBorder="1" applyAlignment="1">
      <alignment horizontal="center"/>
    </xf>
    <xf numFmtId="166" fontId="62" fillId="43" borderId="0" xfId="1" applyNumberFormat="1" applyFont="1" applyFill="1" applyBorder="1" applyAlignment="1">
      <alignment horizontal="center" vertical="center" wrapText="1"/>
    </xf>
    <xf numFmtId="165" fontId="62" fillId="43" borderId="0" xfId="1" applyFont="1" applyFill="1" applyBorder="1" applyAlignment="1">
      <alignment horizontal="center" vertical="center" wrapText="1"/>
    </xf>
    <xf numFmtId="165" fontId="62" fillId="44" borderId="0" xfId="1" applyFont="1" applyFill="1" applyBorder="1" applyAlignment="1">
      <alignment horizontal="center" vertical="center" wrapText="1"/>
    </xf>
    <xf numFmtId="166" fontId="63" fillId="0" borderId="0" xfId="0" applyNumberFormat="1" applyFont="1" applyBorder="1"/>
    <xf numFmtId="0" fontId="39" fillId="43" borderId="0" xfId="0" applyFont="1" applyFill="1" applyBorder="1"/>
    <xf numFmtId="0" fontId="59" fillId="0" borderId="0" xfId="0" applyFont="1" applyBorder="1"/>
    <xf numFmtId="166" fontId="3" fillId="43" borderId="0" xfId="0" applyNumberFormat="1" applyFont="1" applyFill="1" applyBorder="1"/>
    <xf numFmtId="0" fontId="3" fillId="43" borderId="0" xfId="0" applyFont="1" applyFill="1" applyBorder="1"/>
    <xf numFmtId="166" fontId="58" fillId="43" borderId="0" xfId="0" applyNumberFormat="1" applyFont="1" applyFill="1" applyBorder="1"/>
    <xf numFmtId="0" fontId="57" fillId="43" borderId="0" xfId="0" applyFont="1" applyFill="1" applyBorder="1"/>
    <xf numFmtId="166" fontId="62" fillId="45" borderId="0" xfId="1" applyNumberFormat="1" applyFont="1" applyFill="1" applyBorder="1" applyAlignment="1">
      <alignment horizontal="center" vertical="center" wrapText="1"/>
    </xf>
    <xf numFmtId="166" fontId="43" fillId="43" borderId="0" xfId="1" applyNumberFormat="1" applyFont="1" applyFill="1" applyBorder="1" applyAlignment="1">
      <alignment horizontal="left"/>
    </xf>
    <xf numFmtId="166" fontId="59" fillId="43" borderId="0" xfId="1" applyNumberFormat="1" applyFont="1" applyFill="1" applyBorder="1"/>
    <xf numFmtId="166" fontId="44" fillId="43" borderId="0" xfId="1" applyNumberFormat="1" applyFont="1" applyFill="1" applyBorder="1"/>
    <xf numFmtId="0" fontId="63" fillId="0" borderId="0" xfId="0" applyFont="1" applyBorder="1"/>
    <xf numFmtId="166" fontId="39" fillId="43" borderId="0" xfId="1" applyNumberFormat="1" applyFont="1" applyFill="1" applyBorder="1"/>
    <xf numFmtId="166" fontId="43" fillId="43" borderId="0" xfId="1" applyNumberFormat="1" applyFont="1" applyFill="1" applyBorder="1"/>
    <xf numFmtId="165" fontId="62" fillId="45" borderId="0" xfId="1" applyFont="1" applyFill="1" applyBorder="1" applyAlignment="1">
      <alignment horizontal="center" vertical="center" wrapText="1"/>
    </xf>
    <xf numFmtId="165" fontId="62" fillId="44" borderId="0" xfId="1" applyFont="1" applyFill="1" applyBorder="1" applyAlignment="1">
      <alignment horizontal="left" vertical="center" wrapText="1"/>
    </xf>
    <xf numFmtId="0" fontId="61" fillId="0" borderId="0" xfId="0" applyFont="1" applyBorder="1"/>
    <xf numFmtId="0" fontId="3" fillId="43" borderId="0" xfId="0" applyFont="1" applyFill="1"/>
    <xf numFmtId="166" fontId="45" fillId="45" borderId="0" xfId="1" applyNumberFormat="1" applyFont="1" applyFill="1" applyAlignment="1">
      <alignment horizontal="center" vertical="center" wrapText="1"/>
    </xf>
    <xf numFmtId="165" fontId="45" fillId="44" borderId="0" xfId="1" applyFont="1" applyFill="1" applyAlignment="1">
      <alignment horizontal="center" vertical="center" wrapText="1"/>
    </xf>
    <xf numFmtId="165" fontId="45" fillId="44" borderId="0" xfId="1" applyFont="1" applyFill="1" applyAlignment="1">
      <alignment horizontal="left" vertical="center" wrapText="1"/>
    </xf>
    <xf numFmtId="165" fontId="45" fillId="44" borderId="0" xfId="1" applyFont="1" applyFill="1" applyAlignment="1">
      <alignment horizontal="left" vertical="center"/>
    </xf>
    <xf numFmtId="43" fontId="45" fillId="45" borderId="0" xfId="665" applyFont="1" applyFill="1" applyAlignment="1">
      <alignment horizontal="center" vertical="top" wrapText="1"/>
    </xf>
    <xf numFmtId="9" fontId="45" fillId="44" borderId="0" xfId="665" applyNumberFormat="1" applyFont="1" applyFill="1" applyAlignment="1">
      <alignment horizontal="center" vertical="top" wrapText="1"/>
    </xf>
    <xf numFmtId="43" fontId="45" fillId="44" borderId="0" xfId="665" applyFont="1" applyFill="1" applyAlignment="1">
      <alignment horizontal="center" vertical="top" wrapText="1"/>
    </xf>
    <xf numFmtId="43" fontId="45" fillId="44" borderId="0" xfId="665" applyFont="1" applyFill="1" applyAlignment="1" applyProtection="1">
      <alignment horizontal="center" vertical="top" wrapText="1"/>
      <protection locked="0"/>
    </xf>
    <xf numFmtId="0" fontId="35" fillId="43" borderId="0" xfId="0" applyFont="1" applyFill="1" applyAlignment="1">
      <alignment horizontal="center" vertical="top" wrapText="1"/>
    </xf>
    <xf numFmtId="0" fontId="33" fillId="43" borderId="0" xfId="0" applyFont="1" applyFill="1" applyAlignment="1" applyProtection="1">
      <alignment horizontal="left" vertical="top" wrapText="1"/>
      <protection locked="0"/>
    </xf>
    <xf numFmtId="0" fontId="1" fillId="43" borderId="0" xfId="0" applyFont="1" applyFill="1" applyAlignment="1" applyProtection="1">
      <alignment vertical="top"/>
      <protection locked="0"/>
    </xf>
    <xf numFmtId="0" fontId="1" fillId="43" borderId="0" xfId="0" applyFont="1" applyFill="1" applyAlignment="1" applyProtection="1">
      <alignment horizontal="center" vertical="top"/>
      <protection locked="0"/>
    </xf>
    <xf numFmtId="0" fontId="0" fillId="43" borderId="0" xfId="0" applyFill="1" applyAlignment="1">
      <alignment horizontal="center" vertical="top"/>
    </xf>
    <xf numFmtId="0" fontId="1" fillId="43" borderId="0" xfId="0" applyFont="1" applyFill="1" applyAlignment="1">
      <alignment horizontal="center" vertical="top"/>
    </xf>
    <xf numFmtId="0" fontId="41" fillId="43" borderId="0" xfId="0" applyFont="1" applyFill="1" applyAlignment="1">
      <alignment vertical="top"/>
    </xf>
    <xf numFmtId="166" fontId="52" fillId="43" borderId="0" xfId="1" applyNumberFormat="1" applyFont="1" applyFill="1" applyAlignment="1">
      <alignment horizontal="center" vertical="top"/>
    </xf>
    <xf numFmtId="165" fontId="49" fillId="43" borderId="0" xfId="1" applyFont="1" applyFill="1" applyAlignment="1">
      <alignment horizontal="center" vertical="top"/>
    </xf>
    <xf numFmtId="0" fontId="60" fillId="43" borderId="0" xfId="0" applyFont="1" applyFill="1" applyAlignment="1">
      <alignment horizontal="center" vertical="top" wrapText="1"/>
    </xf>
    <xf numFmtId="49" fontId="1" fillId="43" borderId="0" xfId="0" applyNumberFormat="1" applyFont="1" applyFill="1" applyAlignment="1">
      <alignment vertical="top"/>
    </xf>
    <xf numFmtId="0" fontId="0" fillId="0" borderId="0" xfId="0"/>
    <xf numFmtId="0" fontId="3" fillId="0" borderId="0" xfId="0" applyFont="1"/>
    <xf numFmtId="0" fontId="41" fillId="0" borderId="0" xfId="0" applyFont="1"/>
    <xf numFmtId="0" fontId="59" fillId="0" borderId="0" xfId="0" applyFont="1" applyAlignment="1" applyProtection="1">
      <alignment horizontal="center" vertical="center"/>
      <protection locked="0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</cellXfs>
  <cellStyles count="1202">
    <cellStyle name="20% - Accent1" xfId="3" xr:uid="{00000000-0005-0000-0000-000000000000}"/>
    <cellStyle name="20% - Accent1 2" xfId="4" xr:uid="{00000000-0005-0000-0000-000001000000}"/>
    <cellStyle name="20% - Accent2" xfId="5" xr:uid="{00000000-0005-0000-0000-000002000000}"/>
    <cellStyle name="20% - Accent2 2" xfId="6" xr:uid="{00000000-0005-0000-0000-000003000000}"/>
    <cellStyle name="20% - Accent3" xfId="7" xr:uid="{00000000-0005-0000-0000-000004000000}"/>
    <cellStyle name="20% - Accent3 2" xfId="8" xr:uid="{00000000-0005-0000-0000-000005000000}"/>
    <cellStyle name="20% - Accent4" xfId="9" xr:uid="{00000000-0005-0000-0000-000006000000}"/>
    <cellStyle name="20% - Accent4 2" xfId="10" xr:uid="{00000000-0005-0000-0000-000007000000}"/>
    <cellStyle name="20% - Accent5" xfId="11" xr:uid="{00000000-0005-0000-0000-000008000000}"/>
    <cellStyle name="20% - Accent5 2" xfId="12" xr:uid="{00000000-0005-0000-0000-000009000000}"/>
    <cellStyle name="20% - Accent6" xfId="13" xr:uid="{00000000-0005-0000-0000-00000A000000}"/>
    <cellStyle name="20% - Accent6 2" xfId="14" xr:uid="{00000000-0005-0000-0000-00000B000000}"/>
    <cellStyle name="20% - Colore 1 2" xfId="15" xr:uid="{00000000-0005-0000-0000-00000C000000}"/>
    <cellStyle name="20% - Colore 1 2 2" xfId="16" xr:uid="{00000000-0005-0000-0000-00000D000000}"/>
    <cellStyle name="20% - Colore 2 2" xfId="17" xr:uid="{00000000-0005-0000-0000-00000E000000}"/>
    <cellStyle name="20% - Colore 2 2 2" xfId="18" xr:uid="{00000000-0005-0000-0000-00000F000000}"/>
    <cellStyle name="20% - Colore 3 2" xfId="19" xr:uid="{00000000-0005-0000-0000-000010000000}"/>
    <cellStyle name="20% - Colore 3 2 2" xfId="20" xr:uid="{00000000-0005-0000-0000-000011000000}"/>
    <cellStyle name="20% - Colore 4 2" xfId="21" xr:uid="{00000000-0005-0000-0000-000012000000}"/>
    <cellStyle name="20% - Colore 4 2 2" xfId="22" xr:uid="{00000000-0005-0000-0000-000013000000}"/>
    <cellStyle name="20% - Colore 5 2" xfId="23" xr:uid="{00000000-0005-0000-0000-000014000000}"/>
    <cellStyle name="20% - Colore 5 2 2" xfId="24" xr:uid="{00000000-0005-0000-0000-000015000000}"/>
    <cellStyle name="20% - Colore 6 2" xfId="25" xr:uid="{00000000-0005-0000-0000-000016000000}"/>
    <cellStyle name="20% - Colore 6 2 2" xfId="26" xr:uid="{00000000-0005-0000-0000-000017000000}"/>
    <cellStyle name="40% - Accent1" xfId="27" xr:uid="{00000000-0005-0000-0000-000018000000}"/>
    <cellStyle name="40% - Accent1 2" xfId="28" xr:uid="{00000000-0005-0000-0000-000019000000}"/>
    <cellStyle name="40% - Accent2" xfId="29" xr:uid="{00000000-0005-0000-0000-00001A000000}"/>
    <cellStyle name="40% - Accent2 2" xfId="30" xr:uid="{00000000-0005-0000-0000-00001B000000}"/>
    <cellStyle name="40% - Accent3" xfId="31" xr:uid="{00000000-0005-0000-0000-00001C000000}"/>
    <cellStyle name="40% - Accent3 2" xfId="32" xr:uid="{00000000-0005-0000-0000-00001D000000}"/>
    <cellStyle name="40% - Accent4" xfId="33" xr:uid="{00000000-0005-0000-0000-00001E000000}"/>
    <cellStyle name="40% - Accent4 2" xfId="34" xr:uid="{00000000-0005-0000-0000-00001F000000}"/>
    <cellStyle name="40% - Accent5" xfId="35" xr:uid="{00000000-0005-0000-0000-000020000000}"/>
    <cellStyle name="40% - Accent5 2" xfId="36" xr:uid="{00000000-0005-0000-0000-000021000000}"/>
    <cellStyle name="40% - Accent6" xfId="37" xr:uid="{00000000-0005-0000-0000-000022000000}"/>
    <cellStyle name="40% - Accent6 2" xfId="38" xr:uid="{00000000-0005-0000-0000-000023000000}"/>
    <cellStyle name="40% - Colore 1 2" xfId="39" xr:uid="{00000000-0005-0000-0000-000024000000}"/>
    <cellStyle name="40% - Colore 1 2 2" xfId="40" xr:uid="{00000000-0005-0000-0000-000025000000}"/>
    <cellStyle name="40% - Colore 2 2" xfId="41" xr:uid="{00000000-0005-0000-0000-000026000000}"/>
    <cellStyle name="40% - Colore 2 2 2" xfId="42" xr:uid="{00000000-0005-0000-0000-000027000000}"/>
    <cellStyle name="40% - Colore 3 2" xfId="43" xr:uid="{00000000-0005-0000-0000-000028000000}"/>
    <cellStyle name="40% - Colore 3 2 2" xfId="44" xr:uid="{00000000-0005-0000-0000-000029000000}"/>
    <cellStyle name="40% - Colore 4 2" xfId="45" xr:uid="{00000000-0005-0000-0000-00002A000000}"/>
    <cellStyle name="40% - Colore 4 2 2" xfId="46" xr:uid="{00000000-0005-0000-0000-00002B000000}"/>
    <cellStyle name="40% - Colore 5 2" xfId="47" xr:uid="{00000000-0005-0000-0000-00002C000000}"/>
    <cellStyle name="40% - Colore 5 2 2" xfId="48" xr:uid="{00000000-0005-0000-0000-00002D000000}"/>
    <cellStyle name="40% - Colore 6 2" xfId="49" xr:uid="{00000000-0005-0000-0000-00002E000000}"/>
    <cellStyle name="40% - Colore 6 2 2" xfId="50" xr:uid="{00000000-0005-0000-0000-00002F000000}"/>
    <cellStyle name="60% - Accent1" xfId="51" xr:uid="{00000000-0005-0000-0000-000030000000}"/>
    <cellStyle name="60% - Accent2" xfId="52" xr:uid="{00000000-0005-0000-0000-000031000000}"/>
    <cellStyle name="60% - Accent3" xfId="53" xr:uid="{00000000-0005-0000-0000-000032000000}"/>
    <cellStyle name="60% - Accent4" xfId="54" xr:uid="{00000000-0005-0000-0000-000033000000}"/>
    <cellStyle name="60% - Accent5" xfId="55" xr:uid="{00000000-0005-0000-0000-000034000000}"/>
    <cellStyle name="60% - Accent6" xfId="56" xr:uid="{00000000-0005-0000-0000-000035000000}"/>
    <cellStyle name="60% - Colore 1 2" xfId="57" xr:uid="{00000000-0005-0000-0000-000036000000}"/>
    <cellStyle name="60% - Colore 2 2" xfId="58" xr:uid="{00000000-0005-0000-0000-000037000000}"/>
    <cellStyle name="60% - Colore 3 2" xfId="59" xr:uid="{00000000-0005-0000-0000-000038000000}"/>
    <cellStyle name="60% - Colore 4 2" xfId="60" xr:uid="{00000000-0005-0000-0000-000039000000}"/>
    <cellStyle name="60% - Colore 5 2" xfId="61" xr:uid="{00000000-0005-0000-0000-00003A000000}"/>
    <cellStyle name="60% - Colore 6 2" xfId="62" xr:uid="{00000000-0005-0000-0000-00003B000000}"/>
    <cellStyle name="Accent1" xfId="63" xr:uid="{00000000-0005-0000-0000-00003C000000}"/>
    <cellStyle name="Accent2" xfId="64" xr:uid="{00000000-0005-0000-0000-00003D000000}"/>
    <cellStyle name="Accent3" xfId="65" xr:uid="{00000000-0005-0000-0000-00003E000000}"/>
    <cellStyle name="Accent4" xfId="66" xr:uid="{00000000-0005-0000-0000-00003F000000}"/>
    <cellStyle name="Accent5" xfId="67" xr:uid="{00000000-0005-0000-0000-000040000000}"/>
    <cellStyle name="Accent6" xfId="68" xr:uid="{00000000-0005-0000-0000-000041000000}"/>
    <cellStyle name="Bad" xfId="69" xr:uid="{00000000-0005-0000-0000-000042000000}"/>
    <cellStyle name="Calcolo 2" xfId="70" xr:uid="{00000000-0005-0000-0000-000043000000}"/>
    <cellStyle name="Calculation" xfId="71" xr:uid="{00000000-0005-0000-0000-000044000000}"/>
    <cellStyle name="Cella collegata 2" xfId="72" xr:uid="{00000000-0005-0000-0000-000045000000}"/>
    <cellStyle name="Cella da controllare 2" xfId="73" xr:uid="{00000000-0005-0000-0000-000046000000}"/>
    <cellStyle name="Check Cell" xfId="74" xr:uid="{00000000-0005-0000-0000-000047000000}"/>
    <cellStyle name="Collegamento ipertestuale 2" xfId="75" xr:uid="{00000000-0005-0000-0000-000048000000}"/>
    <cellStyle name="Collegamento ipertestuale 3" xfId="76" xr:uid="{00000000-0005-0000-0000-000049000000}"/>
    <cellStyle name="Colore 1 2" xfId="77" xr:uid="{00000000-0005-0000-0000-00004A000000}"/>
    <cellStyle name="Colore 2 2" xfId="78" xr:uid="{00000000-0005-0000-0000-00004B000000}"/>
    <cellStyle name="Colore 3 2" xfId="79" xr:uid="{00000000-0005-0000-0000-00004C000000}"/>
    <cellStyle name="Colore 4 2" xfId="80" xr:uid="{00000000-0005-0000-0000-00004D000000}"/>
    <cellStyle name="Colore 5 2" xfId="81" xr:uid="{00000000-0005-0000-0000-00004E000000}"/>
    <cellStyle name="Colore 6 2" xfId="82" xr:uid="{00000000-0005-0000-0000-00004F000000}"/>
    <cellStyle name="Euro" xfId="83" xr:uid="{00000000-0005-0000-0000-000050000000}"/>
    <cellStyle name="Euro 2" xfId="395" xr:uid="{00000000-0005-0000-0000-000051000000}"/>
    <cellStyle name="Explanatory Text" xfId="84" xr:uid="{00000000-0005-0000-0000-000052000000}"/>
    <cellStyle name="Good" xfId="85" xr:uid="{00000000-0005-0000-0000-000053000000}"/>
    <cellStyle name="Heading 1" xfId="86" xr:uid="{00000000-0005-0000-0000-000054000000}"/>
    <cellStyle name="Heading 2" xfId="87" xr:uid="{00000000-0005-0000-0000-000055000000}"/>
    <cellStyle name="Heading 3" xfId="88" xr:uid="{00000000-0005-0000-0000-000056000000}"/>
    <cellStyle name="Heading 4" xfId="89" xr:uid="{00000000-0005-0000-0000-000057000000}"/>
    <cellStyle name="Input 2" xfId="90" xr:uid="{00000000-0005-0000-0000-000058000000}"/>
    <cellStyle name="Linked Cell" xfId="91" xr:uid="{00000000-0005-0000-0000-000059000000}"/>
    <cellStyle name="Migliaia" xfId="1" builtinId="3"/>
    <cellStyle name="Migliaia [0] 2" xfId="92" xr:uid="{00000000-0005-0000-0000-00005B000000}"/>
    <cellStyle name="Migliaia [0] 2 2" xfId="396" xr:uid="{00000000-0005-0000-0000-00005C000000}"/>
    <cellStyle name="Migliaia [0] 2 2 2" xfId="934" xr:uid="{0AF0B570-A6ED-4D03-A974-1A96806487EA}"/>
    <cellStyle name="Migliaia [0] 2 3" xfId="666" xr:uid="{29BD0F72-833B-48CC-954B-F6CD181B9DD6}"/>
    <cellStyle name="Migliaia [0] 3" xfId="93" xr:uid="{00000000-0005-0000-0000-00005D000000}"/>
    <cellStyle name="Migliaia [0] 3 2" xfId="94" xr:uid="{00000000-0005-0000-0000-00005E000000}"/>
    <cellStyle name="Migliaia [0] 3 2 2" xfId="398" xr:uid="{00000000-0005-0000-0000-00005F000000}"/>
    <cellStyle name="Migliaia [0] 3 2 2 2" xfId="936" xr:uid="{97F7125B-82EB-48E8-A1BD-8D5F66C7DD82}"/>
    <cellStyle name="Migliaia [0] 3 2 3" xfId="668" xr:uid="{A7BF96CC-469F-4420-9824-0A4D2AC74E95}"/>
    <cellStyle name="Migliaia [0] 3 3" xfId="397" xr:uid="{00000000-0005-0000-0000-000060000000}"/>
    <cellStyle name="Migliaia [0] 3 3 2" xfId="935" xr:uid="{84664625-15F6-42DB-964B-AE7F7F1A2D8A}"/>
    <cellStyle name="Migliaia [0] 3 4" xfId="667" xr:uid="{7629CAE7-72CF-46B7-968F-444EF5AF83E7}"/>
    <cellStyle name="Migliaia [0] 4" xfId="95" xr:uid="{00000000-0005-0000-0000-000061000000}"/>
    <cellStyle name="Migliaia [0] 4 2" xfId="96" xr:uid="{00000000-0005-0000-0000-000062000000}"/>
    <cellStyle name="Migliaia [0] 4 2 2" xfId="400" xr:uid="{00000000-0005-0000-0000-000063000000}"/>
    <cellStyle name="Migliaia [0] 4 2 2 2" xfId="938" xr:uid="{67F19550-E941-4A81-8517-9C74F3411082}"/>
    <cellStyle name="Migliaia [0] 4 2 3" xfId="670" xr:uid="{A2A0B86B-5904-40AD-A553-A5B47D148314}"/>
    <cellStyle name="Migliaia [0] 4 3" xfId="97" xr:uid="{00000000-0005-0000-0000-000064000000}"/>
    <cellStyle name="Migliaia [0] 4 3 2" xfId="401" xr:uid="{00000000-0005-0000-0000-000065000000}"/>
    <cellStyle name="Migliaia [0] 4 3 2 2" xfId="939" xr:uid="{34CDC0FE-88C3-45FB-9263-1F754EA09F32}"/>
    <cellStyle name="Migliaia [0] 4 3 3" xfId="671" xr:uid="{49A52BC7-2493-465F-A71E-8769DBD87477}"/>
    <cellStyle name="Migliaia [0] 4 4" xfId="399" xr:uid="{00000000-0005-0000-0000-000066000000}"/>
    <cellStyle name="Migliaia [0] 4 4 2" xfId="937" xr:uid="{DBE18421-9AE0-4FB8-8294-6234FC9DE3D4}"/>
    <cellStyle name="Migliaia [0] 4 5" xfId="669" xr:uid="{72D9260D-6154-46EC-82BC-25BEF5C1BBE0}"/>
    <cellStyle name="Migliaia [0] 5" xfId="98" xr:uid="{00000000-0005-0000-0000-000067000000}"/>
    <cellStyle name="Migliaia [0] 5 2" xfId="402" xr:uid="{00000000-0005-0000-0000-000068000000}"/>
    <cellStyle name="Migliaia [0] 5 2 2" xfId="940" xr:uid="{7D5C8E46-902F-4EB2-A6B6-04F7AA5F20D7}"/>
    <cellStyle name="Migliaia [0] 5 3" xfId="672" xr:uid="{FAAEDA1B-9A18-40FF-B9FD-914809A9C055}"/>
    <cellStyle name="Migliaia [0] 6" xfId="99" xr:uid="{00000000-0005-0000-0000-000069000000}"/>
    <cellStyle name="Migliaia [0] 6 2" xfId="403" xr:uid="{00000000-0005-0000-0000-00006A000000}"/>
    <cellStyle name="Migliaia [0] 6 2 2" xfId="941" xr:uid="{4A23C4AC-8B21-4261-8D0E-A956D4030C64}"/>
    <cellStyle name="Migliaia [0] 6 3" xfId="673" xr:uid="{37F07CC4-95B9-4799-BC41-ECCE7B6860C8}"/>
    <cellStyle name="Migliaia [0] 7" xfId="100" xr:uid="{00000000-0005-0000-0000-00006B000000}"/>
    <cellStyle name="Migliaia [0] 7 2" xfId="404" xr:uid="{00000000-0005-0000-0000-00006C000000}"/>
    <cellStyle name="Migliaia [0] 7 2 2" xfId="942" xr:uid="{6F6353B0-CD89-4DFF-B296-41F1C12BEC17}"/>
    <cellStyle name="Migliaia [0] 7 3" xfId="674" xr:uid="{4D69371B-84FF-493F-9FD9-F79A286D01A3}"/>
    <cellStyle name="Migliaia [0] 8" xfId="101" xr:uid="{00000000-0005-0000-0000-00006D000000}"/>
    <cellStyle name="Migliaia [0] 8 2" xfId="405" xr:uid="{00000000-0005-0000-0000-00006E000000}"/>
    <cellStyle name="Migliaia [0] 8 2 2" xfId="943" xr:uid="{7CFFAA1D-6CD1-4324-A646-60477D032470}"/>
    <cellStyle name="Migliaia [0] 8 3" xfId="675" xr:uid="{7707CC97-8144-4632-9F68-38550841E3C6}"/>
    <cellStyle name="Migliaia 10" xfId="102" xr:uid="{00000000-0005-0000-0000-00006F000000}"/>
    <cellStyle name="Migliaia 10 2" xfId="406" xr:uid="{00000000-0005-0000-0000-000070000000}"/>
    <cellStyle name="Migliaia 10 2 2" xfId="944" xr:uid="{FD2DE5B2-F7EB-4D20-BA95-E215E6F3B897}"/>
    <cellStyle name="Migliaia 10 3" xfId="676" xr:uid="{24469D8B-5C8D-44A0-9C2F-290BA7CB7C60}"/>
    <cellStyle name="Migliaia 100" xfId="103" xr:uid="{00000000-0005-0000-0000-000071000000}"/>
    <cellStyle name="Migliaia 100 2" xfId="104" xr:uid="{00000000-0005-0000-0000-000072000000}"/>
    <cellStyle name="Migliaia 100 2 2" xfId="408" xr:uid="{00000000-0005-0000-0000-000073000000}"/>
    <cellStyle name="Migliaia 100 2 2 2" xfId="946" xr:uid="{CFC4DA4A-7646-4113-B7FE-6E761758A550}"/>
    <cellStyle name="Migliaia 100 2 3" xfId="678" xr:uid="{913BD49D-4A74-4D09-BA01-DF85209021C0}"/>
    <cellStyle name="Migliaia 100 3" xfId="407" xr:uid="{00000000-0005-0000-0000-000074000000}"/>
    <cellStyle name="Migliaia 100 3 2" xfId="945" xr:uid="{03284516-6A4E-4E58-9891-1055B45BF647}"/>
    <cellStyle name="Migliaia 100 4" xfId="677" xr:uid="{233D954B-0630-4D2E-8EE5-C3C6F9056DF1}"/>
    <cellStyle name="Migliaia 101" xfId="105" xr:uid="{00000000-0005-0000-0000-000075000000}"/>
    <cellStyle name="Migliaia 101 2" xfId="409" xr:uid="{00000000-0005-0000-0000-000076000000}"/>
    <cellStyle name="Migliaia 101 2 2" xfId="947" xr:uid="{E67AF170-4FD9-4F6C-896F-8E4BDA9EC797}"/>
    <cellStyle name="Migliaia 101 3" xfId="679" xr:uid="{7ABF98CD-6A06-4821-9F53-2688DB3E8DED}"/>
    <cellStyle name="Migliaia 102" xfId="106" xr:uid="{00000000-0005-0000-0000-000077000000}"/>
    <cellStyle name="Migliaia 102 2" xfId="410" xr:uid="{00000000-0005-0000-0000-000078000000}"/>
    <cellStyle name="Migliaia 102 2 2" xfId="948" xr:uid="{7B7E7E09-8F4A-4DFC-A832-BAC0339E968B}"/>
    <cellStyle name="Migliaia 102 3" xfId="680" xr:uid="{D656788F-6AE0-43CE-AC0D-68171730A30E}"/>
    <cellStyle name="Migliaia 103" xfId="107" xr:uid="{00000000-0005-0000-0000-000079000000}"/>
    <cellStyle name="Migliaia 103 2" xfId="411" xr:uid="{00000000-0005-0000-0000-00007A000000}"/>
    <cellStyle name="Migliaia 103 2 2" xfId="949" xr:uid="{25F88E3E-DD77-4A8C-A61C-88BB562264CA}"/>
    <cellStyle name="Migliaia 103 3" xfId="681" xr:uid="{6D4259F4-C3E2-4112-9E00-D6302934682A}"/>
    <cellStyle name="Migliaia 104" xfId="108" xr:uid="{00000000-0005-0000-0000-00007B000000}"/>
    <cellStyle name="Migliaia 104 2" xfId="412" xr:uid="{00000000-0005-0000-0000-00007C000000}"/>
    <cellStyle name="Migliaia 104 2 2" xfId="950" xr:uid="{C6C642DC-8D46-44DC-BF18-C0354394A789}"/>
    <cellStyle name="Migliaia 104 3" xfId="682" xr:uid="{6EB2203E-B979-4F2A-B194-1A205596784B}"/>
    <cellStyle name="Migliaia 105" xfId="109" xr:uid="{00000000-0005-0000-0000-00007D000000}"/>
    <cellStyle name="Migliaia 105 2" xfId="413" xr:uid="{00000000-0005-0000-0000-00007E000000}"/>
    <cellStyle name="Migliaia 105 2 2" xfId="951" xr:uid="{92717A1C-02FB-41DA-98CF-34DBA2FCF53D}"/>
    <cellStyle name="Migliaia 105 3" xfId="683" xr:uid="{36A90ACD-467F-486E-8D6B-7CE048B7555A}"/>
    <cellStyle name="Migliaia 106" xfId="110" xr:uid="{00000000-0005-0000-0000-00007F000000}"/>
    <cellStyle name="Migliaia 106 2" xfId="414" xr:uid="{00000000-0005-0000-0000-000080000000}"/>
    <cellStyle name="Migliaia 106 2 2" xfId="952" xr:uid="{32FAF210-F7A2-4597-8227-7F3865583B82}"/>
    <cellStyle name="Migliaia 106 3" xfId="684" xr:uid="{29150907-55A7-4423-BFCA-E1959B12E0E8}"/>
    <cellStyle name="Migliaia 107" xfId="111" xr:uid="{00000000-0005-0000-0000-000081000000}"/>
    <cellStyle name="Migliaia 107 2" xfId="415" xr:uid="{00000000-0005-0000-0000-000082000000}"/>
    <cellStyle name="Migliaia 107 2 2" xfId="953" xr:uid="{3474AFE4-76E6-4C72-9FC1-F2DED07E238B}"/>
    <cellStyle name="Migliaia 107 3" xfId="685" xr:uid="{C4008B5E-8328-4252-A849-BD0047E005F1}"/>
    <cellStyle name="Migliaia 108" xfId="112" xr:uid="{00000000-0005-0000-0000-000083000000}"/>
    <cellStyle name="Migliaia 108 2" xfId="113" xr:uid="{00000000-0005-0000-0000-000084000000}"/>
    <cellStyle name="Migliaia 108 2 2" xfId="417" xr:uid="{00000000-0005-0000-0000-000085000000}"/>
    <cellStyle name="Migliaia 108 2 2 2" xfId="955" xr:uid="{FE380A54-63BD-457F-88E6-358AE58DB443}"/>
    <cellStyle name="Migliaia 108 2 3" xfId="687" xr:uid="{1A617DFB-29E9-4DDC-A266-8FBAC62E5424}"/>
    <cellStyle name="Migliaia 108 3" xfId="416" xr:uid="{00000000-0005-0000-0000-000086000000}"/>
    <cellStyle name="Migliaia 108 3 2" xfId="954" xr:uid="{A7723CC6-3216-442D-BC01-B7366FCAF7BA}"/>
    <cellStyle name="Migliaia 108 4" xfId="686" xr:uid="{0328ED56-C6E9-4AA3-8C06-11556499D33E}"/>
    <cellStyle name="Migliaia 109" xfId="114" xr:uid="{00000000-0005-0000-0000-000087000000}"/>
    <cellStyle name="Migliaia 109 2" xfId="418" xr:uid="{00000000-0005-0000-0000-000088000000}"/>
    <cellStyle name="Migliaia 109 2 2" xfId="956" xr:uid="{802B5BDF-99D4-4DD1-8D85-86C213C41154}"/>
    <cellStyle name="Migliaia 109 3" xfId="688" xr:uid="{BDF137E2-7E7D-4903-9175-E88145F40DD1}"/>
    <cellStyle name="Migliaia 11" xfId="115" xr:uid="{00000000-0005-0000-0000-000089000000}"/>
    <cellStyle name="Migliaia 11 2" xfId="419" xr:uid="{00000000-0005-0000-0000-00008A000000}"/>
    <cellStyle name="Migliaia 11 2 2" xfId="957" xr:uid="{FCB309E4-F223-4498-B3C6-871872C5975E}"/>
    <cellStyle name="Migliaia 11 3" xfId="689" xr:uid="{595ACF5D-A1C3-4A27-B7F9-E3892E670732}"/>
    <cellStyle name="Migliaia 110" xfId="116" xr:uid="{00000000-0005-0000-0000-00008B000000}"/>
    <cellStyle name="Migliaia 110 2" xfId="420" xr:uid="{00000000-0005-0000-0000-00008C000000}"/>
    <cellStyle name="Migliaia 110 2 2" xfId="958" xr:uid="{CF6F7271-BA6A-4907-977C-2E32BE4397C1}"/>
    <cellStyle name="Migliaia 110 3" xfId="690" xr:uid="{82648637-370C-4831-AEDB-7F134B545A8C}"/>
    <cellStyle name="Migliaia 111" xfId="117" xr:uid="{00000000-0005-0000-0000-00008D000000}"/>
    <cellStyle name="Migliaia 111 2" xfId="421" xr:uid="{00000000-0005-0000-0000-00008E000000}"/>
    <cellStyle name="Migliaia 111 2 2" xfId="959" xr:uid="{0B66C6A5-BB7D-4723-BA39-0D2001637DC5}"/>
    <cellStyle name="Migliaia 111 3" xfId="691" xr:uid="{80ECBCA0-A7EF-4DE3-B27F-E0315650A7CE}"/>
    <cellStyle name="Migliaia 112" xfId="118" xr:uid="{00000000-0005-0000-0000-00008F000000}"/>
    <cellStyle name="Migliaia 112 2" xfId="422" xr:uid="{00000000-0005-0000-0000-000090000000}"/>
    <cellStyle name="Migliaia 112 2 2" xfId="960" xr:uid="{F3CABD22-996C-4E4E-B54C-1035F00DC871}"/>
    <cellStyle name="Migliaia 112 3" xfId="692" xr:uid="{23888413-0DFC-42EA-A747-936FFDB658FE}"/>
    <cellStyle name="Migliaia 113" xfId="119" xr:uid="{00000000-0005-0000-0000-000091000000}"/>
    <cellStyle name="Migliaia 113 2" xfId="423" xr:uid="{00000000-0005-0000-0000-000092000000}"/>
    <cellStyle name="Migliaia 113 2 2" xfId="961" xr:uid="{BD89E999-504A-4A30-A73F-0414BA5F9ADB}"/>
    <cellStyle name="Migliaia 113 3" xfId="693" xr:uid="{242DA47D-FB05-4D1C-87AA-62E3AA4F2A38}"/>
    <cellStyle name="Migliaia 114" xfId="120" xr:uid="{00000000-0005-0000-0000-000093000000}"/>
    <cellStyle name="Migliaia 114 2" xfId="424" xr:uid="{00000000-0005-0000-0000-000094000000}"/>
    <cellStyle name="Migliaia 114 2 2" xfId="962" xr:uid="{1F31A515-EE44-4DA0-B566-8D41D4320DA7}"/>
    <cellStyle name="Migliaia 114 3" xfId="694" xr:uid="{F177317B-7FB7-4435-A771-BEAA984060CA}"/>
    <cellStyle name="Migliaia 115" xfId="121" xr:uid="{00000000-0005-0000-0000-000095000000}"/>
    <cellStyle name="Migliaia 115 2" xfId="425" xr:uid="{00000000-0005-0000-0000-000096000000}"/>
    <cellStyle name="Migliaia 115 2 2" xfId="963" xr:uid="{D0D8544B-8C5E-4889-8043-1A80F2B3D0C5}"/>
    <cellStyle name="Migliaia 115 3" xfId="695" xr:uid="{6445F33F-9865-4320-8E01-15A6FCFA8524}"/>
    <cellStyle name="Migliaia 116" xfId="122" xr:uid="{00000000-0005-0000-0000-000097000000}"/>
    <cellStyle name="Migliaia 116 2" xfId="426" xr:uid="{00000000-0005-0000-0000-000098000000}"/>
    <cellStyle name="Migliaia 116 2 2" xfId="964" xr:uid="{B92808C9-7D8A-43B2-833F-BB7AAE0E88E7}"/>
    <cellStyle name="Migliaia 116 3" xfId="696" xr:uid="{BCAF8202-0071-4EA2-ABB8-AF80E6F573F3}"/>
    <cellStyle name="Migliaia 117" xfId="123" xr:uid="{00000000-0005-0000-0000-000099000000}"/>
    <cellStyle name="Migliaia 117 2" xfId="427" xr:uid="{00000000-0005-0000-0000-00009A000000}"/>
    <cellStyle name="Migliaia 117 2 2" xfId="965" xr:uid="{8E026D99-DC88-494C-A882-0C9EA55FC04F}"/>
    <cellStyle name="Migliaia 117 3" xfId="697" xr:uid="{3D2999A3-11DF-4452-8E45-1B1DEAC8895D}"/>
    <cellStyle name="Migliaia 118" xfId="124" xr:uid="{00000000-0005-0000-0000-00009B000000}"/>
    <cellStyle name="Migliaia 118 2" xfId="428" xr:uid="{00000000-0005-0000-0000-00009C000000}"/>
    <cellStyle name="Migliaia 118 2 2" xfId="966" xr:uid="{FB78D8A7-EFC7-4967-9A3B-170BDEA3B79B}"/>
    <cellStyle name="Migliaia 118 3" xfId="698" xr:uid="{70CBE7E6-80F8-47F0-9FD8-A813937E091C}"/>
    <cellStyle name="Migliaia 119" xfId="125" xr:uid="{00000000-0005-0000-0000-00009D000000}"/>
    <cellStyle name="Migliaia 119 2" xfId="429" xr:uid="{00000000-0005-0000-0000-00009E000000}"/>
    <cellStyle name="Migliaia 119 2 2" xfId="967" xr:uid="{0E26840F-8124-4FC3-B85C-3D8834DB8388}"/>
    <cellStyle name="Migliaia 119 3" xfId="699" xr:uid="{458086A5-93AB-407D-A84E-B1B115A6D8D0}"/>
    <cellStyle name="Migliaia 12" xfId="126" xr:uid="{00000000-0005-0000-0000-00009F000000}"/>
    <cellStyle name="Migliaia 12 2" xfId="127" xr:uid="{00000000-0005-0000-0000-0000A0000000}"/>
    <cellStyle name="Migliaia 12 2 2" xfId="431" xr:uid="{00000000-0005-0000-0000-0000A1000000}"/>
    <cellStyle name="Migliaia 12 2 2 2" xfId="969" xr:uid="{BC23BDAC-6A5C-4E4F-9DF1-10002280EA25}"/>
    <cellStyle name="Migliaia 12 2 3" xfId="701" xr:uid="{4F7D198B-CFB6-4A50-AAB9-C2A0F18CBA95}"/>
    <cellStyle name="Migliaia 12 3" xfId="430" xr:uid="{00000000-0005-0000-0000-0000A2000000}"/>
    <cellStyle name="Migliaia 12 3 2" xfId="968" xr:uid="{C078AA87-ACD7-4D7E-B58C-6A372C3E95A8}"/>
    <cellStyle name="Migliaia 12 4" xfId="700" xr:uid="{0C993CEF-06E9-4A93-A2CF-AD51E05330EC}"/>
    <cellStyle name="Migliaia 120" xfId="128" xr:uid="{00000000-0005-0000-0000-0000A3000000}"/>
    <cellStyle name="Migliaia 120 2" xfId="432" xr:uid="{00000000-0005-0000-0000-0000A4000000}"/>
    <cellStyle name="Migliaia 120 2 2" xfId="970" xr:uid="{DC6A644F-BAFD-462C-971E-AFCF9AF4D4DD}"/>
    <cellStyle name="Migliaia 120 3" xfId="702" xr:uid="{61154F6B-A0EE-46D9-8B31-25C002435621}"/>
    <cellStyle name="Migliaia 121" xfId="129" xr:uid="{00000000-0005-0000-0000-0000A5000000}"/>
    <cellStyle name="Migliaia 121 2" xfId="433" xr:uid="{00000000-0005-0000-0000-0000A6000000}"/>
    <cellStyle name="Migliaia 121 2 2" xfId="971" xr:uid="{FCA18149-6C74-4F57-A735-04AAF21296B9}"/>
    <cellStyle name="Migliaia 121 3" xfId="703" xr:uid="{BD230262-AA7A-4EEB-B48A-D89BE4F6171B}"/>
    <cellStyle name="Migliaia 122" xfId="130" xr:uid="{00000000-0005-0000-0000-0000A7000000}"/>
    <cellStyle name="Migliaia 122 2" xfId="434" xr:uid="{00000000-0005-0000-0000-0000A8000000}"/>
    <cellStyle name="Migliaia 122 2 2" xfId="972" xr:uid="{E54EB90A-43E6-4D46-9381-A074B0F5CA6B}"/>
    <cellStyle name="Migliaia 122 3" xfId="704" xr:uid="{1D4BA02C-E677-4A33-8FA7-8C68E2C6E69A}"/>
    <cellStyle name="Migliaia 123" xfId="131" xr:uid="{00000000-0005-0000-0000-0000A9000000}"/>
    <cellStyle name="Migliaia 123 2" xfId="435" xr:uid="{00000000-0005-0000-0000-0000AA000000}"/>
    <cellStyle name="Migliaia 123 2 2" xfId="973" xr:uid="{988EEA9B-938A-4E6C-BBCE-6779E22A2A33}"/>
    <cellStyle name="Migliaia 123 3" xfId="705" xr:uid="{A08FB263-11CC-4639-A297-6C3D649D0A5B}"/>
    <cellStyle name="Migliaia 124" xfId="132" xr:uid="{00000000-0005-0000-0000-0000AB000000}"/>
    <cellStyle name="Migliaia 124 2" xfId="436" xr:uid="{00000000-0005-0000-0000-0000AC000000}"/>
    <cellStyle name="Migliaia 124 2 2" xfId="974" xr:uid="{09B6B62F-5B58-42B2-BBB8-CE63EFCBDA20}"/>
    <cellStyle name="Migliaia 124 3" xfId="706" xr:uid="{88A5F2E9-FC32-4B6F-95B5-41631392F4AD}"/>
    <cellStyle name="Migliaia 125" xfId="133" xr:uid="{00000000-0005-0000-0000-0000AD000000}"/>
    <cellStyle name="Migliaia 125 2" xfId="437" xr:uid="{00000000-0005-0000-0000-0000AE000000}"/>
    <cellStyle name="Migliaia 125 2 2" xfId="975" xr:uid="{3909B365-42E9-487A-8675-1561FB35EA30}"/>
    <cellStyle name="Migliaia 125 3" xfId="707" xr:uid="{8323E13C-8F1A-4E69-AF30-DD0782D01181}"/>
    <cellStyle name="Migliaia 126" xfId="134" xr:uid="{00000000-0005-0000-0000-0000AF000000}"/>
    <cellStyle name="Migliaia 126 2" xfId="438" xr:uid="{00000000-0005-0000-0000-0000B0000000}"/>
    <cellStyle name="Migliaia 126 2 2" xfId="976" xr:uid="{35301247-FC24-4CFC-BB54-391986764D8F}"/>
    <cellStyle name="Migliaia 126 3" xfId="708" xr:uid="{5DE9BC0D-C873-4107-B57D-801316DE819D}"/>
    <cellStyle name="Migliaia 127" xfId="135" xr:uid="{00000000-0005-0000-0000-0000B1000000}"/>
    <cellStyle name="Migliaia 127 2" xfId="439" xr:uid="{00000000-0005-0000-0000-0000B2000000}"/>
    <cellStyle name="Migliaia 127 2 2" xfId="977" xr:uid="{9101DB33-46BB-4C73-ACEE-3E8E85C8B0D0}"/>
    <cellStyle name="Migliaia 127 3" xfId="709" xr:uid="{97EF3862-B9C1-4B6B-A34D-A9C1D85424F7}"/>
    <cellStyle name="Migliaia 128" xfId="136" xr:uid="{00000000-0005-0000-0000-0000B3000000}"/>
    <cellStyle name="Migliaia 128 2" xfId="440" xr:uid="{00000000-0005-0000-0000-0000B4000000}"/>
    <cellStyle name="Migliaia 128 2 2" xfId="978" xr:uid="{E6C72975-3CD6-4F08-AA66-D7CF724C232F}"/>
    <cellStyle name="Migliaia 128 3" xfId="710" xr:uid="{49A35572-9BA0-4893-8562-75552301A3CD}"/>
    <cellStyle name="Migliaia 129" xfId="137" xr:uid="{00000000-0005-0000-0000-0000B5000000}"/>
    <cellStyle name="Migliaia 129 2" xfId="441" xr:uid="{00000000-0005-0000-0000-0000B6000000}"/>
    <cellStyle name="Migliaia 129 2 2" xfId="979" xr:uid="{20F76FD8-A2E8-43DF-85DF-64C2185DB414}"/>
    <cellStyle name="Migliaia 129 3" xfId="711" xr:uid="{5AC82604-AD64-4EBE-BDA0-FDC1DFF89769}"/>
    <cellStyle name="Migliaia 13" xfId="138" xr:uid="{00000000-0005-0000-0000-0000B7000000}"/>
    <cellStyle name="Migliaia 13 2" xfId="442" xr:uid="{00000000-0005-0000-0000-0000B8000000}"/>
    <cellStyle name="Migliaia 13 2 2" xfId="980" xr:uid="{AA71B1EF-CD75-4937-86EB-F0268ECDA60D}"/>
    <cellStyle name="Migliaia 13 3" xfId="712" xr:uid="{B0D1383C-3250-41B2-BF2C-BE3FE9D1157E}"/>
    <cellStyle name="Migliaia 130" xfId="139" xr:uid="{00000000-0005-0000-0000-0000B9000000}"/>
    <cellStyle name="Migliaia 130 2" xfId="443" xr:uid="{00000000-0005-0000-0000-0000BA000000}"/>
    <cellStyle name="Migliaia 130 2 2" xfId="981" xr:uid="{0C42A2F8-77A5-4A53-92D9-1AE29BA72ED1}"/>
    <cellStyle name="Migliaia 130 3" xfId="713" xr:uid="{414CF1A2-5106-455A-9B22-DEF5813BB366}"/>
    <cellStyle name="Migliaia 131" xfId="140" xr:uid="{00000000-0005-0000-0000-0000BB000000}"/>
    <cellStyle name="Migliaia 131 2" xfId="444" xr:uid="{00000000-0005-0000-0000-0000BC000000}"/>
    <cellStyle name="Migliaia 131 2 2" xfId="982" xr:uid="{DFBD1137-8454-4F3C-B983-31113CB210B8}"/>
    <cellStyle name="Migliaia 131 3" xfId="714" xr:uid="{A46A1BE8-4EB9-4AAF-9553-4F4234008DE2}"/>
    <cellStyle name="Migliaia 132" xfId="141" xr:uid="{00000000-0005-0000-0000-0000BD000000}"/>
    <cellStyle name="Migliaia 132 2" xfId="445" xr:uid="{00000000-0005-0000-0000-0000BE000000}"/>
    <cellStyle name="Migliaia 132 2 2" xfId="983" xr:uid="{D97C0323-5FE6-4A63-9FC7-614317DE632A}"/>
    <cellStyle name="Migliaia 132 3" xfId="715" xr:uid="{F58D943B-7431-4C12-9666-BB7B5622DE72}"/>
    <cellStyle name="Migliaia 133" xfId="142" xr:uid="{00000000-0005-0000-0000-0000BF000000}"/>
    <cellStyle name="Migliaia 133 2" xfId="446" xr:uid="{00000000-0005-0000-0000-0000C0000000}"/>
    <cellStyle name="Migliaia 133 2 2" xfId="984" xr:uid="{503DA2A2-20B2-4003-8ADF-58DD3C4EBBF0}"/>
    <cellStyle name="Migliaia 133 3" xfId="716" xr:uid="{F9680FF3-5555-4E26-80BE-5AD954DA9455}"/>
    <cellStyle name="Migliaia 134" xfId="143" xr:uid="{00000000-0005-0000-0000-0000C1000000}"/>
    <cellStyle name="Migliaia 134 2" xfId="447" xr:uid="{00000000-0005-0000-0000-0000C2000000}"/>
    <cellStyle name="Migliaia 134 2 2" xfId="985" xr:uid="{A75AD807-6106-46D6-813E-D86026C848AD}"/>
    <cellStyle name="Migliaia 134 3" xfId="717" xr:uid="{7395C9E3-EA79-4A11-865C-748BDC0D0045}"/>
    <cellStyle name="Migliaia 135" xfId="144" xr:uid="{00000000-0005-0000-0000-0000C3000000}"/>
    <cellStyle name="Migliaia 135 2" xfId="448" xr:uid="{00000000-0005-0000-0000-0000C4000000}"/>
    <cellStyle name="Migliaia 135 2 2" xfId="986" xr:uid="{F0249A54-E6C9-435C-A6CC-A482780D5C2B}"/>
    <cellStyle name="Migliaia 135 3" xfId="718" xr:uid="{72AD8C0F-71B3-4952-BB63-F1127260838B}"/>
    <cellStyle name="Migliaia 136" xfId="145" xr:uid="{00000000-0005-0000-0000-0000C5000000}"/>
    <cellStyle name="Migliaia 136 2" xfId="449" xr:uid="{00000000-0005-0000-0000-0000C6000000}"/>
    <cellStyle name="Migliaia 136 2 2" xfId="987" xr:uid="{A7DE1461-F5F9-4098-A021-349CBCE5C161}"/>
    <cellStyle name="Migliaia 136 3" xfId="719" xr:uid="{B10F83C1-16B4-4D18-8A2A-3182CED9A1E3}"/>
    <cellStyle name="Migliaia 137" xfId="146" xr:uid="{00000000-0005-0000-0000-0000C7000000}"/>
    <cellStyle name="Migliaia 137 2" xfId="450" xr:uid="{00000000-0005-0000-0000-0000C8000000}"/>
    <cellStyle name="Migliaia 137 2 2" xfId="988" xr:uid="{7192A611-D5BE-4E0F-B7D9-374EB3789120}"/>
    <cellStyle name="Migliaia 137 3" xfId="720" xr:uid="{AB666383-2A25-4DE7-98A0-300A735CA915}"/>
    <cellStyle name="Migliaia 138" xfId="147" xr:uid="{00000000-0005-0000-0000-0000C9000000}"/>
    <cellStyle name="Migliaia 138 2" xfId="451" xr:uid="{00000000-0005-0000-0000-0000CA000000}"/>
    <cellStyle name="Migliaia 138 2 2" xfId="989" xr:uid="{D580A86B-526D-4B87-B2E2-681424DA0D7A}"/>
    <cellStyle name="Migliaia 138 3" xfId="721" xr:uid="{8BFADC84-8C2C-463C-985F-37E810664469}"/>
    <cellStyle name="Migliaia 139" xfId="148" xr:uid="{00000000-0005-0000-0000-0000CB000000}"/>
    <cellStyle name="Migliaia 139 2" xfId="452" xr:uid="{00000000-0005-0000-0000-0000CC000000}"/>
    <cellStyle name="Migliaia 139 2 2" xfId="990" xr:uid="{EDA4F86B-14ED-44E4-A0F6-C0FC86F4F8B5}"/>
    <cellStyle name="Migliaia 139 3" xfId="722" xr:uid="{86A440D7-FF8B-4886-BA79-8EC0089752C6}"/>
    <cellStyle name="Migliaia 14" xfId="149" xr:uid="{00000000-0005-0000-0000-0000CD000000}"/>
    <cellStyle name="Migliaia 14 2" xfId="453" xr:uid="{00000000-0005-0000-0000-0000CE000000}"/>
    <cellStyle name="Migliaia 14 2 2" xfId="991" xr:uid="{8CAC491C-C250-4ECC-946F-1A11379B093B}"/>
    <cellStyle name="Migliaia 14 3" xfId="723" xr:uid="{EBFB603B-2940-4924-900C-E709CA52D40C}"/>
    <cellStyle name="Migliaia 140" xfId="150" xr:uid="{00000000-0005-0000-0000-0000CF000000}"/>
    <cellStyle name="Migliaia 140 2" xfId="454" xr:uid="{00000000-0005-0000-0000-0000D0000000}"/>
    <cellStyle name="Migliaia 140 2 2" xfId="992" xr:uid="{40F688F7-2171-43BD-86B3-2448E03BD9B3}"/>
    <cellStyle name="Migliaia 140 3" xfId="724" xr:uid="{B2D7EB15-CA2C-4021-9C2D-DFE159076501}"/>
    <cellStyle name="Migliaia 141" xfId="151" xr:uid="{00000000-0005-0000-0000-0000D1000000}"/>
    <cellStyle name="Migliaia 141 2" xfId="455" xr:uid="{00000000-0005-0000-0000-0000D2000000}"/>
    <cellStyle name="Migliaia 141 2 2" xfId="993" xr:uid="{77ECAB85-6E9C-4793-9382-C3C2AA0ADC0C}"/>
    <cellStyle name="Migliaia 141 3" xfId="725" xr:uid="{7C92A639-8874-492D-82F2-1BCE70F5FDF8}"/>
    <cellStyle name="Migliaia 142" xfId="152" xr:uid="{00000000-0005-0000-0000-0000D3000000}"/>
    <cellStyle name="Migliaia 142 2" xfId="456" xr:uid="{00000000-0005-0000-0000-0000D4000000}"/>
    <cellStyle name="Migliaia 142 2 2" xfId="994" xr:uid="{B69CF631-3715-4F7A-A98F-9D380D862549}"/>
    <cellStyle name="Migliaia 142 3" xfId="726" xr:uid="{EFBA8EB7-3BED-4A45-9C2A-3EAAC0B4D706}"/>
    <cellStyle name="Migliaia 143" xfId="153" xr:uid="{00000000-0005-0000-0000-0000D5000000}"/>
    <cellStyle name="Migliaia 143 2" xfId="457" xr:uid="{00000000-0005-0000-0000-0000D6000000}"/>
    <cellStyle name="Migliaia 143 2 2" xfId="995" xr:uid="{1D57B56F-799D-4100-A0A1-DDC29E39CCC7}"/>
    <cellStyle name="Migliaia 143 3" xfId="727" xr:uid="{920B2A47-E82B-4915-A90C-C8A3CD33EC65}"/>
    <cellStyle name="Migliaia 144" xfId="154" xr:uid="{00000000-0005-0000-0000-0000D7000000}"/>
    <cellStyle name="Migliaia 144 2" xfId="458" xr:uid="{00000000-0005-0000-0000-0000D8000000}"/>
    <cellStyle name="Migliaia 144 2 2" xfId="996" xr:uid="{39A3193A-6A61-408C-AF7C-D4EDB6209E8C}"/>
    <cellStyle name="Migliaia 144 3" xfId="728" xr:uid="{97DD8B33-9DB2-43F8-BF12-AB5FEE361233}"/>
    <cellStyle name="Migliaia 145" xfId="155" xr:uid="{00000000-0005-0000-0000-0000D9000000}"/>
    <cellStyle name="Migliaia 145 2" xfId="459" xr:uid="{00000000-0005-0000-0000-0000DA000000}"/>
    <cellStyle name="Migliaia 145 2 2" xfId="997" xr:uid="{2C117142-2BF5-44DB-B309-D3A6C8ADE124}"/>
    <cellStyle name="Migliaia 145 3" xfId="729" xr:uid="{F4E7E0DE-B654-4021-A2BC-BAAB079797AD}"/>
    <cellStyle name="Migliaia 146" xfId="156" xr:uid="{00000000-0005-0000-0000-0000DB000000}"/>
    <cellStyle name="Migliaia 146 2" xfId="460" xr:uid="{00000000-0005-0000-0000-0000DC000000}"/>
    <cellStyle name="Migliaia 146 2 2" xfId="998" xr:uid="{1BCDC252-0D91-4F6A-A053-C897153EF0AD}"/>
    <cellStyle name="Migliaia 146 3" xfId="730" xr:uid="{82A8A13C-3D57-48FD-B362-11864DDF3B7F}"/>
    <cellStyle name="Migliaia 147" xfId="157" xr:uid="{00000000-0005-0000-0000-0000DD000000}"/>
    <cellStyle name="Migliaia 147 2" xfId="461" xr:uid="{00000000-0005-0000-0000-0000DE000000}"/>
    <cellStyle name="Migliaia 147 2 2" xfId="999" xr:uid="{C24A11A3-7522-4693-99EF-465E79FC52C2}"/>
    <cellStyle name="Migliaia 147 3" xfId="731" xr:uid="{A4B64903-0C07-4860-B2DC-0FCFBE6AD0BC}"/>
    <cellStyle name="Migliaia 148" xfId="158" xr:uid="{00000000-0005-0000-0000-0000DF000000}"/>
    <cellStyle name="Migliaia 148 2" xfId="462" xr:uid="{00000000-0005-0000-0000-0000E0000000}"/>
    <cellStyle name="Migliaia 148 2 2" xfId="1000" xr:uid="{58C736FE-BB8D-4C86-8211-A8C1DAC06169}"/>
    <cellStyle name="Migliaia 148 3" xfId="732" xr:uid="{616FDE9C-C5C1-4CCF-8D18-AB5F268EB610}"/>
    <cellStyle name="Migliaia 149" xfId="159" xr:uid="{00000000-0005-0000-0000-0000E1000000}"/>
    <cellStyle name="Migliaia 149 2" xfId="463" xr:uid="{00000000-0005-0000-0000-0000E2000000}"/>
    <cellStyle name="Migliaia 149 2 2" xfId="1001" xr:uid="{A2305568-1D93-4F5E-8C5A-B5CA3D8B7CFF}"/>
    <cellStyle name="Migliaia 149 3" xfId="733" xr:uid="{CCB27DA7-2EE2-4E81-89B9-779E6FE056D1}"/>
    <cellStyle name="Migliaia 15" xfId="160" xr:uid="{00000000-0005-0000-0000-0000E3000000}"/>
    <cellStyle name="Migliaia 15 2" xfId="464" xr:uid="{00000000-0005-0000-0000-0000E4000000}"/>
    <cellStyle name="Migliaia 15 2 2" xfId="1002" xr:uid="{0E4DF37D-5F24-46B1-A84C-852EB15C1A1A}"/>
    <cellStyle name="Migliaia 15 3" xfId="734" xr:uid="{5D419EE7-7610-4251-B22C-5FA31F3C096C}"/>
    <cellStyle name="Migliaia 150" xfId="161" xr:uid="{00000000-0005-0000-0000-0000E5000000}"/>
    <cellStyle name="Migliaia 150 2" xfId="465" xr:uid="{00000000-0005-0000-0000-0000E6000000}"/>
    <cellStyle name="Migliaia 150 2 2" xfId="1003" xr:uid="{5E31041D-3AB6-48C4-B148-272469EAF855}"/>
    <cellStyle name="Migliaia 150 3" xfId="735" xr:uid="{D39DAE4F-9C85-4A35-A144-AF62B54A4823}"/>
    <cellStyle name="Migliaia 151" xfId="162" xr:uid="{00000000-0005-0000-0000-0000E7000000}"/>
    <cellStyle name="Migliaia 151 2" xfId="466" xr:uid="{00000000-0005-0000-0000-0000E8000000}"/>
    <cellStyle name="Migliaia 151 2 2" xfId="1004" xr:uid="{F83A4C5A-8AA0-4960-B4BC-2F61B24FB67F}"/>
    <cellStyle name="Migliaia 151 3" xfId="736" xr:uid="{37C167C2-02D0-495B-8678-26449E623573}"/>
    <cellStyle name="Migliaia 152" xfId="163" xr:uid="{00000000-0005-0000-0000-0000E9000000}"/>
    <cellStyle name="Migliaia 152 2" xfId="467" xr:uid="{00000000-0005-0000-0000-0000EA000000}"/>
    <cellStyle name="Migliaia 152 2 2" xfId="1005" xr:uid="{D0E53A82-B58A-42BC-ADE6-A759DC450B8D}"/>
    <cellStyle name="Migliaia 152 3" xfId="737" xr:uid="{22C3614A-76EA-4778-868A-67C9E3BF57B3}"/>
    <cellStyle name="Migliaia 153" xfId="164" xr:uid="{00000000-0005-0000-0000-0000EB000000}"/>
    <cellStyle name="Migliaia 153 2" xfId="468" xr:uid="{00000000-0005-0000-0000-0000EC000000}"/>
    <cellStyle name="Migliaia 153 2 2" xfId="1006" xr:uid="{45D9FEE5-12DE-4178-A6A3-0BF5B0585B4C}"/>
    <cellStyle name="Migliaia 153 3" xfId="738" xr:uid="{910B2323-8DF3-45A0-98E3-6988E19ED88B}"/>
    <cellStyle name="Migliaia 154" xfId="165" xr:uid="{00000000-0005-0000-0000-0000ED000000}"/>
    <cellStyle name="Migliaia 154 2" xfId="469" xr:uid="{00000000-0005-0000-0000-0000EE000000}"/>
    <cellStyle name="Migliaia 154 2 2" xfId="1007" xr:uid="{DECCE246-926A-47E8-9652-D1DC0B294410}"/>
    <cellStyle name="Migliaia 154 3" xfId="739" xr:uid="{F5AAC567-77CA-48FA-90D4-566067127D43}"/>
    <cellStyle name="Migliaia 155" xfId="166" xr:uid="{00000000-0005-0000-0000-0000EF000000}"/>
    <cellStyle name="Migliaia 155 2" xfId="470" xr:uid="{00000000-0005-0000-0000-0000F0000000}"/>
    <cellStyle name="Migliaia 155 2 2" xfId="1008" xr:uid="{9CB44EA2-11E3-454A-8B1D-63FBFF07500A}"/>
    <cellStyle name="Migliaia 155 3" xfId="740" xr:uid="{D345A92D-0EE9-4E94-8777-0929071733D9}"/>
    <cellStyle name="Migliaia 156" xfId="167" xr:uid="{00000000-0005-0000-0000-0000F1000000}"/>
    <cellStyle name="Migliaia 156 2" xfId="471" xr:uid="{00000000-0005-0000-0000-0000F2000000}"/>
    <cellStyle name="Migliaia 156 2 2" xfId="1009" xr:uid="{08B9B855-B9AB-4748-AD38-2D4CD67D1869}"/>
    <cellStyle name="Migliaia 156 3" xfId="741" xr:uid="{E487DA0A-842A-4EB1-A0AE-E083C25119DB}"/>
    <cellStyle name="Migliaia 157" xfId="168" xr:uid="{00000000-0005-0000-0000-0000F3000000}"/>
    <cellStyle name="Migliaia 157 2" xfId="472" xr:uid="{00000000-0005-0000-0000-0000F4000000}"/>
    <cellStyle name="Migliaia 157 2 2" xfId="1010" xr:uid="{C491E8EA-F390-4F0F-B146-DA9E9AF1E1A9}"/>
    <cellStyle name="Migliaia 157 3" xfId="742" xr:uid="{7942F890-F4BA-41C3-948C-93DB9AB6B767}"/>
    <cellStyle name="Migliaia 158" xfId="169" xr:uid="{00000000-0005-0000-0000-0000F5000000}"/>
    <cellStyle name="Migliaia 158 2" xfId="473" xr:uid="{00000000-0005-0000-0000-0000F6000000}"/>
    <cellStyle name="Migliaia 158 2 2" xfId="1011" xr:uid="{38A0B832-A49A-4529-B546-2A7CCD9B665F}"/>
    <cellStyle name="Migliaia 158 3" xfId="743" xr:uid="{36246B7B-6695-48E8-AD74-C9DEAF0913BB}"/>
    <cellStyle name="Migliaia 159" xfId="170" xr:uid="{00000000-0005-0000-0000-0000F7000000}"/>
    <cellStyle name="Migliaia 159 2" xfId="474" xr:uid="{00000000-0005-0000-0000-0000F8000000}"/>
    <cellStyle name="Migliaia 159 2 2" xfId="1012" xr:uid="{ED58C197-81C3-4A20-957E-33E5B0908A46}"/>
    <cellStyle name="Migliaia 159 3" xfId="744" xr:uid="{DF45F425-BB92-45C7-85A5-B87F4F140BF2}"/>
    <cellStyle name="Migliaia 16" xfId="171" xr:uid="{00000000-0005-0000-0000-0000F9000000}"/>
    <cellStyle name="Migliaia 16 2" xfId="475" xr:uid="{00000000-0005-0000-0000-0000FA000000}"/>
    <cellStyle name="Migliaia 16 2 2" xfId="1013" xr:uid="{1150CA9E-FED6-410A-AF6F-3EC9932F8A11}"/>
    <cellStyle name="Migliaia 16 3" xfId="745" xr:uid="{8C66FC8B-4F9A-4DA2-83F1-F529F83FEB82}"/>
    <cellStyle name="Migliaia 160" xfId="172" xr:uid="{00000000-0005-0000-0000-0000FB000000}"/>
    <cellStyle name="Migliaia 160 2" xfId="476" xr:uid="{00000000-0005-0000-0000-0000FC000000}"/>
    <cellStyle name="Migliaia 160 2 2" xfId="1014" xr:uid="{2BD684B5-C199-4352-9900-77BC8611B090}"/>
    <cellStyle name="Migliaia 160 3" xfId="746" xr:uid="{2CDB7674-0472-45A3-A164-921B37B2B8CA}"/>
    <cellStyle name="Migliaia 161" xfId="173" xr:uid="{00000000-0005-0000-0000-0000FD000000}"/>
    <cellStyle name="Migliaia 161 2" xfId="477" xr:uid="{00000000-0005-0000-0000-0000FE000000}"/>
    <cellStyle name="Migliaia 161 2 2" xfId="1015" xr:uid="{1ED13FFE-CFAC-47FA-986D-0C7C3BCCCE3B}"/>
    <cellStyle name="Migliaia 161 3" xfId="747" xr:uid="{BECF5CE0-28BD-428B-9DF6-7AE25B92B67A}"/>
    <cellStyle name="Migliaia 162" xfId="174" xr:uid="{00000000-0005-0000-0000-0000FF000000}"/>
    <cellStyle name="Migliaia 162 2" xfId="478" xr:uid="{00000000-0005-0000-0000-000000010000}"/>
    <cellStyle name="Migliaia 162 2 2" xfId="1016" xr:uid="{DA1376F4-A5EE-41DA-9F2F-1D8C6E6343FA}"/>
    <cellStyle name="Migliaia 162 3" xfId="748" xr:uid="{489685EA-DB1C-44CD-BAD1-563308EF05F0}"/>
    <cellStyle name="Migliaia 163" xfId="175" xr:uid="{00000000-0005-0000-0000-000001010000}"/>
    <cellStyle name="Migliaia 163 2" xfId="479" xr:uid="{00000000-0005-0000-0000-000002010000}"/>
    <cellStyle name="Migliaia 163 2 2" xfId="1017" xr:uid="{154BCA1F-E85A-4502-986F-7E95B66D9091}"/>
    <cellStyle name="Migliaia 163 3" xfId="749" xr:uid="{19995DB4-24FD-43CA-9CB7-8E48779E689C}"/>
    <cellStyle name="Migliaia 164" xfId="176" xr:uid="{00000000-0005-0000-0000-000003010000}"/>
    <cellStyle name="Migliaia 164 2" xfId="480" xr:uid="{00000000-0005-0000-0000-000004010000}"/>
    <cellStyle name="Migliaia 164 2 2" xfId="1018" xr:uid="{6FD2D2C9-3EAC-4543-A894-F8D8E9B6F3C4}"/>
    <cellStyle name="Migliaia 164 3" xfId="750" xr:uid="{C45C9BC5-BD6D-461A-AB6F-E057B9FF2A31}"/>
    <cellStyle name="Migliaia 165" xfId="177" xr:uid="{00000000-0005-0000-0000-000005010000}"/>
    <cellStyle name="Migliaia 165 2" xfId="481" xr:uid="{00000000-0005-0000-0000-000006010000}"/>
    <cellStyle name="Migliaia 165 2 2" xfId="1019" xr:uid="{7F035081-9942-45A8-8088-D365AAF35F2A}"/>
    <cellStyle name="Migliaia 165 3" xfId="751" xr:uid="{729C8CAE-3ACE-446C-9011-72D6113D2196}"/>
    <cellStyle name="Migliaia 166" xfId="178" xr:uid="{00000000-0005-0000-0000-000007010000}"/>
    <cellStyle name="Migliaia 166 2" xfId="482" xr:uid="{00000000-0005-0000-0000-000008010000}"/>
    <cellStyle name="Migliaia 166 2 2" xfId="1020" xr:uid="{AE790866-91F9-4692-B506-452B4130A246}"/>
    <cellStyle name="Migliaia 166 3" xfId="752" xr:uid="{BD7A76F9-DC8C-474F-80A0-6659A48FD632}"/>
    <cellStyle name="Migliaia 167" xfId="394" xr:uid="{00000000-0005-0000-0000-000009010000}"/>
    <cellStyle name="Migliaia 167 2" xfId="933" xr:uid="{5F16507A-C530-4487-9BFC-714A3DC4A86F}"/>
    <cellStyle name="Migliaia 168" xfId="663" xr:uid="{00000000-0005-0000-0000-00000A010000}"/>
    <cellStyle name="Migliaia 168 2" xfId="1201" xr:uid="{85D6327D-17E1-4941-A44A-5EFF7CB4D5D3}"/>
    <cellStyle name="Migliaia 169" xfId="665" xr:uid="{E166BB57-06EF-446C-908E-4B89D4D0B0D6}"/>
    <cellStyle name="Migliaia 17" xfId="179" xr:uid="{00000000-0005-0000-0000-00000B010000}"/>
    <cellStyle name="Migliaia 17 2" xfId="483" xr:uid="{00000000-0005-0000-0000-00000C010000}"/>
    <cellStyle name="Migliaia 17 2 2" xfId="1021" xr:uid="{B90D7EF7-A0EB-4F6E-A903-6BCF981939C2}"/>
    <cellStyle name="Migliaia 17 3" xfId="753" xr:uid="{CAD2412C-D67E-402C-86E4-AE317B5CE11F}"/>
    <cellStyle name="Migliaia 18" xfId="180" xr:uid="{00000000-0005-0000-0000-00000D010000}"/>
    <cellStyle name="Migliaia 18 2" xfId="484" xr:uid="{00000000-0005-0000-0000-00000E010000}"/>
    <cellStyle name="Migliaia 18 2 2" xfId="1022" xr:uid="{139F0D76-21B2-45FD-B9E0-81A86EC9812B}"/>
    <cellStyle name="Migliaia 18 3" xfId="754" xr:uid="{6E5527C9-0D6A-44F2-81B6-3A48D6AB9AD9}"/>
    <cellStyle name="Migliaia 19" xfId="181" xr:uid="{00000000-0005-0000-0000-00000F010000}"/>
    <cellStyle name="Migliaia 19 2" xfId="182" xr:uid="{00000000-0005-0000-0000-000010010000}"/>
    <cellStyle name="Migliaia 19 2 2" xfId="183" xr:uid="{00000000-0005-0000-0000-000011010000}"/>
    <cellStyle name="Migliaia 19 2 2 2" xfId="487" xr:uid="{00000000-0005-0000-0000-000012010000}"/>
    <cellStyle name="Migliaia 19 2 2 2 2" xfId="1025" xr:uid="{91239231-8625-49D4-8AE1-16C738CFBF35}"/>
    <cellStyle name="Migliaia 19 2 2 3" xfId="757" xr:uid="{4DD1C126-6C53-46F8-890A-C78F6DD3091D}"/>
    <cellStyle name="Migliaia 19 2 3" xfId="486" xr:uid="{00000000-0005-0000-0000-000013010000}"/>
    <cellStyle name="Migliaia 19 2 3 2" xfId="1024" xr:uid="{3B93547C-AD83-4A00-B55C-85F7F7289308}"/>
    <cellStyle name="Migliaia 19 2 4" xfId="756" xr:uid="{83E88304-2A10-4DB4-9CD6-0D2F95B550C4}"/>
    <cellStyle name="Migliaia 19 3" xfId="184" xr:uid="{00000000-0005-0000-0000-000014010000}"/>
    <cellStyle name="Migliaia 19 3 2" xfId="488" xr:uid="{00000000-0005-0000-0000-000015010000}"/>
    <cellStyle name="Migliaia 19 3 2 2" xfId="1026" xr:uid="{1D31D41E-CC2D-4AE3-B066-EBB8EC003D0B}"/>
    <cellStyle name="Migliaia 19 3 3" xfId="758" xr:uid="{C37CB0E2-9BFD-42BE-934D-A5FE7AD996C1}"/>
    <cellStyle name="Migliaia 19 4" xfId="485" xr:uid="{00000000-0005-0000-0000-000016010000}"/>
    <cellStyle name="Migliaia 19 4 2" xfId="1023" xr:uid="{343DC3E3-2487-4176-B80D-C0A04481DAFF}"/>
    <cellStyle name="Migliaia 19 5" xfId="755" xr:uid="{E8F86840-8843-48EE-85D0-A4E50091F48F}"/>
    <cellStyle name="Migliaia 2" xfId="185" xr:uid="{00000000-0005-0000-0000-000017010000}"/>
    <cellStyle name="Migliaia 2 2" xfId="186" xr:uid="{00000000-0005-0000-0000-000018010000}"/>
    <cellStyle name="Migliaia 2 2 2" xfId="490" xr:uid="{00000000-0005-0000-0000-000019010000}"/>
    <cellStyle name="Migliaia 2 2 2 2" xfId="1028" xr:uid="{CA3011FD-8E33-45BF-A2C4-10371E32F946}"/>
    <cellStyle name="Migliaia 2 2 3" xfId="760" xr:uid="{990C345A-7CD9-4AB0-A8B5-24A2C8E7A20D}"/>
    <cellStyle name="Migliaia 2 3" xfId="187" xr:uid="{00000000-0005-0000-0000-00001A010000}"/>
    <cellStyle name="Migliaia 2 3 2" xfId="491" xr:uid="{00000000-0005-0000-0000-00001B010000}"/>
    <cellStyle name="Migliaia 2 3 2 2" xfId="1029" xr:uid="{60448A67-1823-4E02-A222-17B7A73AC388}"/>
    <cellStyle name="Migliaia 2 3 3" xfId="761" xr:uid="{76642837-7E93-48CC-8E71-0A3D35CC64F7}"/>
    <cellStyle name="Migliaia 2 4" xfId="489" xr:uid="{00000000-0005-0000-0000-00001C010000}"/>
    <cellStyle name="Migliaia 2 4 2" xfId="1027" xr:uid="{C6C735C7-EDE3-4747-A6BC-B7AA42A60193}"/>
    <cellStyle name="Migliaia 2 5" xfId="759" xr:uid="{C87506E1-A2BC-47F5-9470-1F50C0220AC4}"/>
    <cellStyle name="Migliaia 20" xfId="188" xr:uid="{00000000-0005-0000-0000-00001D010000}"/>
    <cellStyle name="Migliaia 20 2" xfId="189" xr:uid="{00000000-0005-0000-0000-00001E010000}"/>
    <cellStyle name="Migliaia 20 2 2" xfId="190" xr:uid="{00000000-0005-0000-0000-00001F010000}"/>
    <cellStyle name="Migliaia 20 2 2 2" xfId="494" xr:uid="{00000000-0005-0000-0000-000020010000}"/>
    <cellStyle name="Migliaia 20 2 2 2 2" xfId="1032" xr:uid="{F472711F-72BB-4B20-BB09-518182012831}"/>
    <cellStyle name="Migliaia 20 2 2 3" xfId="764" xr:uid="{F4C1A64E-CB1F-4EA1-AD29-03F0E5816E69}"/>
    <cellStyle name="Migliaia 20 2 3" xfId="493" xr:uid="{00000000-0005-0000-0000-000021010000}"/>
    <cellStyle name="Migliaia 20 2 3 2" xfId="1031" xr:uid="{68E46644-FD1E-4B7B-ACC8-784D225D7F89}"/>
    <cellStyle name="Migliaia 20 2 4" xfId="763" xr:uid="{36C975CA-0489-4161-94D0-707CC1937A02}"/>
    <cellStyle name="Migliaia 20 3" xfId="191" xr:uid="{00000000-0005-0000-0000-000022010000}"/>
    <cellStyle name="Migliaia 20 3 2" xfId="495" xr:uid="{00000000-0005-0000-0000-000023010000}"/>
    <cellStyle name="Migliaia 20 3 2 2" xfId="1033" xr:uid="{8BA259A1-8BDE-4DEF-A83B-705449E476CB}"/>
    <cellStyle name="Migliaia 20 3 3" xfId="765" xr:uid="{572FB9ED-A266-49BC-90D7-3D67915A6250}"/>
    <cellStyle name="Migliaia 20 4" xfId="492" xr:uid="{00000000-0005-0000-0000-000024010000}"/>
    <cellStyle name="Migliaia 20 4 2" xfId="1030" xr:uid="{F31602D9-80F9-4760-86BE-071216264044}"/>
    <cellStyle name="Migliaia 20 5" xfId="762" xr:uid="{EE9A18B7-65BB-418A-A7F8-AE2336C73F25}"/>
    <cellStyle name="Migliaia 21" xfId="192" xr:uid="{00000000-0005-0000-0000-000025010000}"/>
    <cellStyle name="Migliaia 21 2" xfId="193" xr:uid="{00000000-0005-0000-0000-000026010000}"/>
    <cellStyle name="Migliaia 21 2 2" xfId="194" xr:uid="{00000000-0005-0000-0000-000027010000}"/>
    <cellStyle name="Migliaia 21 2 2 2" xfId="498" xr:uid="{00000000-0005-0000-0000-000028010000}"/>
    <cellStyle name="Migliaia 21 2 2 2 2" xfId="1036" xr:uid="{C20E30BF-3D66-41A2-B60F-36767BC7FB6F}"/>
    <cellStyle name="Migliaia 21 2 2 3" xfId="768" xr:uid="{A300AB18-D7EC-48B0-B604-424740EBCDD6}"/>
    <cellStyle name="Migliaia 21 2 3" xfId="497" xr:uid="{00000000-0005-0000-0000-000029010000}"/>
    <cellStyle name="Migliaia 21 2 3 2" xfId="1035" xr:uid="{C7BF08DB-C509-4AAC-8D11-3E57838D98DE}"/>
    <cellStyle name="Migliaia 21 2 4" xfId="767" xr:uid="{C04C7604-324E-444B-9A11-C0B8295376A6}"/>
    <cellStyle name="Migliaia 21 3" xfId="195" xr:uid="{00000000-0005-0000-0000-00002A010000}"/>
    <cellStyle name="Migliaia 21 3 2" xfId="499" xr:uid="{00000000-0005-0000-0000-00002B010000}"/>
    <cellStyle name="Migliaia 21 3 2 2" xfId="1037" xr:uid="{D03051CB-5463-4D47-ADF7-B2936F4EDC17}"/>
    <cellStyle name="Migliaia 21 3 3" xfId="769" xr:uid="{5627B75B-A4C2-4C1C-8931-2CA81AC1062B}"/>
    <cellStyle name="Migliaia 21 4" xfId="496" xr:uid="{00000000-0005-0000-0000-00002C010000}"/>
    <cellStyle name="Migliaia 21 4 2" xfId="1034" xr:uid="{D8272693-A9E6-42A2-B8F7-D857068E7DBE}"/>
    <cellStyle name="Migliaia 21 5" xfId="766" xr:uid="{A208FF7B-F865-4B41-8CF4-4A7EDB8CC6E4}"/>
    <cellStyle name="Migliaia 22" xfId="196" xr:uid="{00000000-0005-0000-0000-00002D010000}"/>
    <cellStyle name="Migliaia 22 2" xfId="197" xr:uid="{00000000-0005-0000-0000-00002E010000}"/>
    <cellStyle name="Migliaia 22 2 2" xfId="501" xr:uid="{00000000-0005-0000-0000-00002F010000}"/>
    <cellStyle name="Migliaia 22 2 2 2" xfId="1039" xr:uid="{BE06418E-1FC2-4B4B-829F-2B22B7EE8CA2}"/>
    <cellStyle name="Migliaia 22 2 3" xfId="771" xr:uid="{86656CE6-A034-4805-8608-BA84A22B9980}"/>
    <cellStyle name="Migliaia 22 3" xfId="500" xr:uid="{00000000-0005-0000-0000-000030010000}"/>
    <cellStyle name="Migliaia 22 3 2" xfId="1038" xr:uid="{56FFC440-D5FD-4716-BBB8-F3E11BBB1527}"/>
    <cellStyle name="Migliaia 22 4" xfId="770" xr:uid="{5C267EFF-7B7F-42A9-9433-C371EA6C34C4}"/>
    <cellStyle name="Migliaia 23" xfId="198" xr:uid="{00000000-0005-0000-0000-000031010000}"/>
    <cellStyle name="Migliaia 23 2" xfId="199" xr:uid="{00000000-0005-0000-0000-000032010000}"/>
    <cellStyle name="Migliaia 23 2 2" xfId="503" xr:uid="{00000000-0005-0000-0000-000033010000}"/>
    <cellStyle name="Migliaia 23 2 2 2" xfId="1041" xr:uid="{DE11EBA9-FD5B-433F-9953-CA6D6800D193}"/>
    <cellStyle name="Migliaia 23 2 3" xfId="773" xr:uid="{C3642DCD-5D8C-4DAC-A444-0CE5BD923848}"/>
    <cellStyle name="Migliaia 23 3" xfId="502" xr:uid="{00000000-0005-0000-0000-000034010000}"/>
    <cellStyle name="Migliaia 23 3 2" xfId="1040" xr:uid="{0C334739-2FF6-44B2-A685-27DB55C8A329}"/>
    <cellStyle name="Migliaia 23 4" xfId="772" xr:uid="{72A5C72B-CAE7-48AA-B0BC-B5C0A2D60AF5}"/>
    <cellStyle name="Migliaia 24" xfId="200" xr:uid="{00000000-0005-0000-0000-000035010000}"/>
    <cellStyle name="Migliaia 24 2" xfId="201" xr:uid="{00000000-0005-0000-0000-000036010000}"/>
    <cellStyle name="Migliaia 24 2 2" xfId="505" xr:uid="{00000000-0005-0000-0000-000037010000}"/>
    <cellStyle name="Migliaia 24 2 2 2" xfId="1043" xr:uid="{9A48D5FD-6793-4F82-9C17-D4118951FBB3}"/>
    <cellStyle name="Migliaia 24 2 3" xfId="775" xr:uid="{6A964542-2A7E-47CC-B97C-E6C601FF5566}"/>
    <cellStyle name="Migliaia 24 3" xfId="504" xr:uid="{00000000-0005-0000-0000-000038010000}"/>
    <cellStyle name="Migliaia 24 3 2" xfId="1042" xr:uid="{250D279D-4334-40A9-B6F9-B8F844B50AE1}"/>
    <cellStyle name="Migliaia 24 4" xfId="774" xr:uid="{3118E54A-A2C9-4F5E-8FD7-294FDDEFF943}"/>
    <cellStyle name="Migliaia 25" xfId="202" xr:uid="{00000000-0005-0000-0000-000039010000}"/>
    <cellStyle name="Migliaia 25 2" xfId="203" xr:uid="{00000000-0005-0000-0000-00003A010000}"/>
    <cellStyle name="Migliaia 25 2 2" xfId="507" xr:uid="{00000000-0005-0000-0000-00003B010000}"/>
    <cellStyle name="Migliaia 25 2 2 2" xfId="1045" xr:uid="{232B6921-C387-4760-B7E5-0FD703B77CE6}"/>
    <cellStyle name="Migliaia 25 2 3" xfId="777" xr:uid="{3F421303-2649-4993-B12E-2ABF5DC1D88F}"/>
    <cellStyle name="Migliaia 25 3" xfId="506" xr:uid="{00000000-0005-0000-0000-00003C010000}"/>
    <cellStyle name="Migliaia 25 3 2" xfId="1044" xr:uid="{9357F6CA-8610-440D-801E-45B2C796A97B}"/>
    <cellStyle name="Migliaia 25 4" xfId="776" xr:uid="{7EA9BFF4-8D33-4133-BE5A-C092E6725D97}"/>
    <cellStyle name="Migliaia 26" xfId="204" xr:uid="{00000000-0005-0000-0000-00003D010000}"/>
    <cellStyle name="Migliaia 26 2" xfId="205" xr:uid="{00000000-0005-0000-0000-00003E010000}"/>
    <cellStyle name="Migliaia 26 2 2" xfId="509" xr:uid="{00000000-0005-0000-0000-00003F010000}"/>
    <cellStyle name="Migliaia 26 2 2 2" xfId="1047" xr:uid="{05F84747-66F3-4DB0-83E5-4F6B478BD8D0}"/>
    <cellStyle name="Migliaia 26 2 3" xfId="779" xr:uid="{95515315-6CB1-4788-8ED0-E0F477ACA89F}"/>
    <cellStyle name="Migliaia 26 3" xfId="508" xr:uid="{00000000-0005-0000-0000-000040010000}"/>
    <cellStyle name="Migliaia 26 3 2" xfId="1046" xr:uid="{12685FCF-280B-49B4-8F8A-88D6BACF2EC2}"/>
    <cellStyle name="Migliaia 26 4" xfId="778" xr:uid="{F73987E0-2B81-4219-84F9-CBF5C6582FB1}"/>
    <cellStyle name="Migliaia 27" xfId="206" xr:uid="{00000000-0005-0000-0000-000041010000}"/>
    <cellStyle name="Migliaia 27 2" xfId="207" xr:uid="{00000000-0005-0000-0000-000042010000}"/>
    <cellStyle name="Migliaia 27 2 2" xfId="511" xr:uid="{00000000-0005-0000-0000-000043010000}"/>
    <cellStyle name="Migliaia 27 2 2 2" xfId="1049" xr:uid="{8D8DE528-C52F-4D37-AF30-B96B01554335}"/>
    <cellStyle name="Migliaia 27 2 3" xfId="781" xr:uid="{E73CD27F-3478-4C8B-9B85-D2D33F7924EF}"/>
    <cellStyle name="Migliaia 27 3" xfId="510" xr:uid="{00000000-0005-0000-0000-000044010000}"/>
    <cellStyle name="Migliaia 27 3 2" xfId="1048" xr:uid="{969022C6-4640-47DC-B5F1-2152D486CABD}"/>
    <cellStyle name="Migliaia 27 4" xfId="780" xr:uid="{CA631631-DBC4-44E1-AE33-F4784EA1F50D}"/>
    <cellStyle name="Migliaia 28" xfId="208" xr:uid="{00000000-0005-0000-0000-000045010000}"/>
    <cellStyle name="Migliaia 28 2" xfId="209" xr:uid="{00000000-0005-0000-0000-000046010000}"/>
    <cellStyle name="Migliaia 28 2 2" xfId="513" xr:uid="{00000000-0005-0000-0000-000047010000}"/>
    <cellStyle name="Migliaia 28 2 2 2" xfId="1051" xr:uid="{C951123D-F110-482D-A273-92F295290441}"/>
    <cellStyle name="Migliaia 28 2 3" xfId="783" xr:uid="{524ADF63-5430-4969-8464-BF448F3F5396}"/>
    <cellStyle name="Migliaia 28 3" xfId="512" xr:uid="{00000000-0005-0000-0000-000048010000}"/>
    <cellStyle name="Migliaia 28 3 2" xfId="1050" xr:uid="{4ABCB74D-36F1-43C3-99F2-CF630066B701}"/>
    <cellStyle name="Migliaia 28 4" xfId="782" xr:uid="{7670A24B-79AA-45A2-9618-D98EF6F49F7B}"/>
    <cellStyle name="Migliaia 29" xfId="210" xr:uid="{00000000-0005-0000-0000-000049010000}"/>
    <cellStyle name="Migliaia 29 2" xfId="211" xr:uid="{00000000-0005-0000-0000-00004A010000}"/>
    <cellStyle name="Migliaia 29 2 2" xfId="515" xr:uid="{00000000-0005-0000-0000-00004B010000}"/>
    <cellStyle name="Migliaia 29 2 2 2" xfId="1053" xr:uid="{57BCB148-5A97-4CC0-9EB5-176D46DCEC47}"/>
    <cellStyle name="Migliaia 29 2 3" xfId="785" xr:uid="{AE27A60F-B75B-4C79-8CF1-B7AF3F743873}"/>
    <cellStyle name="Migliaia 29 3" xfId="514" xr:uid="{00000000-0005-0000-0000-00004C010000}"/>
    <cellStyle name="Migliaia 29 3 2" xfId="1052" xr:uid="{DCB32981-D5A9-4EBC-BBC3-2B714E71F415}"/>
    <cellStyle name="Migliaia 29 4" xfId="784" xr:uid="{C36513A2-8797-4AE8-AC1C-AB8F2558321D}"/>
    <cellStyle name="Migliaia 3" xfId="212" xr:uid="{00000000-0005-0000-0000-00004D010000}"/>
    <cellStyle name="Migliaia 3 2" xfId="213" xr:uid="{00000000-0005-0000-0000-00004E010000}"/>
    <cellStyle name="Migliaia 3 2 2" xfId="214" xr:uid="{00000000-0005-0000-0000-00004F010000}"/>
    <cellStyle name="Migliaia 3 2 2 2" xfId="518" xr:uid="{00000000-0005-0000-0000-000050010000}"/>
    <cellStyle name="Migliaia 3 2 2 2 2" xfId="1056" xr:uid="{FB657488-02E2-46A5-8F4B-25594625E980}"/>
    <cellStyle name="Migliaia 3 2 2 3" xfId="788" xr:uid="{E90D1691-FBC7-428E-91B9-7D4DEABDEEFB}"/>
    <cellStyle name="Migliaia 3 2 3" xfId="517" xr:uid="{00000000-0005-0000-0000-000051010000}"/>
    <cellStyle name="Migliaia 3 2 3 2" xfId="1055" xr:uid="{97F63944-4DBE-469E-8050-74EE631D00DF}"/>
    <cellStyle name="Migliaia 3 2 4" xfId="787" xr:uid="{BED3B5E4-3E9C-497D-9477-1AC2FC53837D}"/>
    <cellStyle name="Migliaia 3 3" xfId="516" xr:uid="{00000000-0005-0000-0000-000052010000}"/>
    <cellStyle name="Migliaia 3 3 2" xfId="1054" xr:uid="{991B6B85-0946-4B99-8BA9-8EEFD00075E7}"/>
    <cellStyle name="Migliaia 3 4" xfId="786" xr:uid="{A1A8AF9F-5585-48CE-90E1-92915E3D77A1}"/>
    <cellStyle name="Migliaia 30" xfId="215" xr:uid="{00000000-0005-0000-0000-000053010000}"/>
    <cellStyle name="Migliaia 30 2" xfId="216" xr:uid="{00000000-0005-0000-0000-000054010000}"/>
    <cellStyle name="Migliaia 30 2 2" xfId="520" xr:uid="{00000000-0005-0000-0000-000055010000}"/>
    <cellStyle name="Migliaia 30 2 2 2" xfId="1058" xr:uid="{8F5A1923-79C2-4EAF-A318-2A42932E9BAC}"/>
    <cellStyle name="Migliaia 30 2 3" xfId="790" xr:uid="{FBC03DFA-29D6-4F0F-B826-C2F12EC1A321}"/>
    <cellStyle name="Migliaia 30 3" xfId="519" xr:uid="{00000000-0005-0000-0000-000056010000}"/>
    <cellStyle name="Migliaia 30 3 2" xfId="1057" xr:uid="{78965BB4-E325-4860-A9F4-70091154C56C}"/>
    <cellStyle name="Migliaia 30 4" xfId="789" xr:uid="{C1439E42-7679-4933-AD75-FA47E93096BB}"/>
    <cellStyle name="Migliaia 31" xfId="217" xr:uid="{00000000-0005-0000-0000-000057010000}"/>
    <cellStyle name="Migliaia 31 2" xfId="218" xr:uid="{00000000-0005-0000-0000-000058010000}"/>
    <cellStyle name="Migliaia 31 2 2" xfId="522" xr:uid="{00000000-0005-0000-0000-000059010000}"/>
    <cellStyle name="Migliaia 31 2 2 2" xfId="1060" xr:uid="{5D41B7C4-4E80-4E89-97E7-6847FB143FE5}"/>
    <cellStyle name="Migliaia 31 2 3" xfId="792" xr:uid="{EB411A5F-D773-423F-B87F-2329220B768E}"/>
    <cellStyle name="Migliaia 31 3" xfId="521" xr:uid="{00000000-0005-0000-0000-00005A010000}"/>
    <cellStyle name="Migliaia 31 3 2" xfId="1059" xr:uid="{94399091-2762-49C8-8919-C520FEADF3E7}"/>
    <cellStyle name="Migliaia 31 4" xfId="791" xr:uid="{56C01867-1A83-4BBC-B07B-292EA1D8462F}"/>
    <cellStyle name="Migliaia 32" xfId="219" xr:uid="{00000000-0005-0000-0000-00005B010000}"/>
    <cellStyle name="Migliaia 32 2" xfId="220" xr:uid="{00000000-0005-0000-0000-00005C010000}"/>
    <cellStyle name="Migliaia 32 2 2" xfId="524" xr:uid="{00000000-0005-0000-0000-00005D010000}"/>
    <cellStyle name="Migliaia 32 2 2 2" xfId="1062" xr:uid="{B1ED8237-AE6F-43BB-BF06-A8EFD0EADEAB}"/>
    <cellStyle name="Migliaia 32 2 3" xfId="794" xr:uid="{0DD1E9CD-38E6-4CD5-BD6F-3E4C42E7A7EF}"/>
    <cellStyle name="Migliaia 32 3" xfId="523" xr:uid="{00000000-0005-0000-0000-00005E010000}"/>
    <cellStyle name="Migliaia 32 3 2" xfId="1061" xr:uid="{F01D7AC6-A3B4-4CC1-9F9B-5A2B7781D125}"/>
    <cellStyle name="Migliaia 32 4" xfId="793" xr:uid="{9D8E9173-ECCC-4359-8D93-2880862A9F79}"/>
    <cellStyle name="Migliaia 33" xfId="221" xr:uid="{00000000-0005-0000-0000-00005F010000}"/>
    <cellStyle name="Migliaia 33 2" xfId="222" xr:uid="{00000000-0005-0000-0000-000060010000}"/>
    <cellStyle name="Migliaia 33 2 2" xfId="526" xr:uid="{00000000-0005-0000-0000-000061010000}"/>
    <cellStyle name="Migliaia 33 2 2 2" xfId="1064" xr:uid="{D90BD71F-D932-4F56-8543-582B63D0E95A}"/>
    <cellStyle name="Migliaia 33 2 3" xfId="796" xr:uid="{B8DB1E0A-1BE6-42F1-9685-37E514FEE1BE}"/>
    <cellStyle name="Migliaia 33 3" xfId="525" xr:uid="{00000000-0005-0000-0000-000062010000}"/>
    <cellStyle name="Migliaia 33 3 2" xfId="1063" xr:uid="{77CE8389-6462-4178-A0E4-CB2C0EFD3A67}"/>
    <cellStyle name="Migliaia 33 4" xfId="795" xr:uid="{A391CC30-6213-44FB-9535-3227BF9AA006}"/>
    <cellStyle name="Migliaia 34" xfId="223" xr:uid="{00000000-0005-0000-0000-000063010000}"/>
    <cellStyle name="Migliaia 34 2" xfId="224" xr:uid="{00000000-0005-0000-0000-000064010000}"/>
    <cellStyle name="Migliaia 34 2 2" xfId="528" xr:uid="{00000000-0005-0000-0000-000065010000}"/>
    <cellStyle name="Migliaia 34 2 2 2" xfId="1066" xr:uid="{723D3382-B52A-4009-BA89-594470AA8526}"/>
    <cellStyle name="Migliaia 34 2 3" xfId="798" xr:uid="{841FD1DE-5802-4245-9E1D-4C568F9B37D5}"/>
    <cellStyle name="Migliaia 34 3" xfId="527" xr:uid="{00000000-0005-0000-0000-000066010000}"/>
    <cellStyle name="Migliaia 34 3 2" xfId="1065" xr:uid="{A8958A37-AE04-4CB7-B4B4-223295B83EB1}"/>
    <cellStyle name="Migliaia 34 4" xfId="797" xr:uid="{9068DC46-4993-4093-9D83-A834E70C5E0A}"/>
    <cellStyle name="Migliaia 35" xfId="225" xr:uid="{00000000-0005-0000-0000-000067010000}"/>
    <cellStyle name="Migliaia 35 2" xfId="226" xr:uid="{00000000-0005-0000-0000-000068010000}"/>
    <cellStyle name="Migliaia 35 2 2" xfId="530" xr:uid="{00000000-0005-0000-0000-000069010000}"/>
    <cellStyle name="Migliaia 35 2 2 2" xfId="1068" xr:uid="{B7B5E1EE-2167-4507-9615-4331B3684575}"/>
    <cellStyle name="Migliaia 35 2 3" xfId="800" xr:uid="{6859B5A1-D203-46BB-943C-4C1B9C4E49EC}"/>
    <cellStyle name="Migliaia 35 3" xfId="529" xr:uid="{00000000-0005-0000-0000-00006A010000}"/>
    <cellStyle name="Migliaia 35 3 2" xfId="1067" xr:uid="{48952C20-3936-4EC3-85B3-38B77D746EB2}"/>
    <cellStyle name="Migliaia 35 4" xfId="799" xr:uid="{4FD23358-ADEB-4180-814F-512B55FB3108}"/>
    <cellStyle name="Migliaia 36" xfId="227" xr:uid="{00000000-0005-0000-0000-00006B010000}"/>
    <cellStyle name="Migliaia 36 2" xfId="228" xr:uid="{00000000-0005-0000-0000-00006C010000}"/>
    <cellStyle name="Migliaia 36 2 2" xfId="532" xr:uid="{00000000-0005-0000-0000-00006D010000}"/>
    <cellStyle name="Migliaia 36 2 2 2" xfId="1070" xr:uid="{BB57541D-15DC-4E7D-86B2-9B028D4E445F}"/>
    <cellStyle name="Migliaia 36 2 3" xfId="802" xr:uid="{3EAB54B0-55AA-442F-9324-801BC2F010FA}"/>
    <cellStyle name="Migliaia 36 3" xfId="531" xr:uid="{00000000-0005-0000-0000-00006E010000}"/>
    <cellStyle name="Migliaia 36 3 2" xfId="1069" xr:uid="{84B5F579-D117-40B9-AFD5-343585DAB679}"/>
    <cellStyle name="Migliaia 36 4" xfId="801" xr:uid="{1971ECB9-8C81-45AD-AF5D-9045770A96E5}"/>
    <cellStyle name="Migliaia 37" xfId="229" xr:uid="{00000000-0005-0000-0000-00006F010000}"/>
    <cellStyle name="Migliaia 37 2" xfId="230" xr:uid="{00000000-0005-0000-0000-000070010000}"/>
    <cellStyle name="Migliaia 37 2 2" xfId="534" xr:uid="{00000000-0005-0000-0000-000071010000}"/>
    <cellStyle name="Migliaia 37 2 2 2" xfId="1072" xr:uid="{70303A62-85C5-4108-B3A5-5870F886CD6B}"/>
    <cellStyle name="Migliaia 37 2 3" xfId="804" xr:uid="{44BB447A-825E-4463-90C4-E50F5AA8B8BA}"/>
    <cellStyle name="Migliaia 37 3" xfId="533" xr:uid="{00000000-0005-0000-0000-000072010000}"/>
    <cellStyle name="Migliaia 37 3 2" xfId="1071" xr:uid="{C477B720-2A8D-4A88-AFCB-533F0FF26B4C}"/>
    <cellStyle name="Migliaia 37 4" xfId="803" xr:uid="{C4253068-B8C8-4861-BBC3-E1A8452EBD01}"/>
    <cellStyle name="Migliaia 38" xfId="231" xr:uid="{00000000-0005-0000-0000-000073010000}"/>
    <cellStyle name="Migliaia 38 2" xfId="232" xr:uid="{00000000-0005-0000-0000-000074010000}"/>
    <cellStyle name="Migliaia 38 2 2" xfId="536" xr:uid="{00000000-0005-0000-0000-000075010000}"/>
    <cellStyle name="Migliaia 38 2 2 2" xfId="1074" xr:uid="{EC59C77E-B4B4-4E80-A4D4-60B09873574E}"/>
    <cellStyle name="Migliaia 38 2 3" xfId="806" xr:uid="{BED6942E-60F4-4777-8EEA-CB71BA93D72C}"/>
    <cellStyle name="Migliaia 38 3" xfId="535" xr:uid="{00000000-0005-0000-0000-000076010000}"/>
    <cellStyle name="Migliaia 38 3 2" xfId="1073" xr:uid="{86E8D19A-BEC6-4E21-892F-CC3D64FC9E98}"/>
    <cellStyle name="Migliaia 38 4" xfId="805" xr:uid="{D06757B2-B4C5-41E2-9CA0-1B99BB987083}"/>
    <cellStyle name="Migliaia 39" xfId="233" xr:uid="{00000000-0005-0000-0000-000077010000}"/>
    <cellStyle name="Migliaia 39 2" xfId="234" xr:uid="{00000000-0005-0000-0000-000078010000}"/>
    <cellStyle name="Migliaia 39 2 2" xfId="538" xr:uid="{00000000-0005-0000-0000-000079010000}"/>
    <cellStyle name="Migliaia 39 2 2 2" xfId="1076" xr:uid="{CBCB5767-6FBB-444D-A826-9368633A2D70}"/>
    <cellStyle name="Migliaia 39 2 3" xfId="808" xr:uid="{A841BDFA-7803-4A5F-A4A6-0159127BD228}"/>
    <cellStyle name="Migliaia 39 3" xfId="537" xr:uid="{00000000-0005-0000-0000-00007A010000}"/>
    <cellStyle name="Migliaia 39 3 2" xfId="1075" xr:uid="{00863DB5-28C3-43F9-97EA-724BF1B0EED7}"/>
    <cellStyle name="Migliaia 39 4" xfId="807" xr:uid="{60AFE9F9-BD79-48B0-9143-6F25E1F1B531}"/>
    <cellStyle name="Migliaia 4" xfId="235" xr:uid="{00000000-0005-0000-0000-00007B010000}"/>
    <cellStyle name="Migliaia 4 2" xfId="539" xr:uid="{00000000-0005-0000-0000-00007C010000}"/>
    <cellStyle name="Migliaia 4 2 2" xfId="1077" xr:uid="{CDB207BB-CB5D-4A26-A9CD-48E3E7B15B15}"/>
    <cellStyle name="Migliaia 4 3" xfId="809" xr:uid="{C72C3411-DF2F-422A-8B52-C46B00C16E93}"/>
    <cellStyle name="Migliaia 40" xfId="236" xr:uid="{00000000-0005-0000-0000-00007D010000}"/>
    <cellStyle name="Migliaia 40 2" xfId="237" xr:uid="{00000000-0005-0000-0000-00007E010000}"/>
    <cellStyle name="Migliaia 40 2 2" xfId="541" xr:uid="{00000000-0005-0000-0000-00007F010000}"/>
    <cellStyle name="Migliaia 40 2 2 2" xfId="1079" xr:uid="{46814C59-DBAC-4A73-961B-1C3F5B730640}"/>
    <cellStyle name="Migliaia 40 2 3" xfId="811" xr:uid="{731A1992-0CD2-4C28-8DD4-C2D388340729}"/>
    <cellStyle name="Migliaia 40 3" xfId="540" xr:uid="{00000000-0005-0000-0000-000080010000}"/>
    <cellStyle name="Migliaia 40 3 2" xfId="1078" xr:uid="{C5542EC7-B9DA-406A-8017-12FFE31E50A6}"/>
    <cellStyle name="Migliaia 40 4" xfId="810" xr:uid="{90941256-081A-432B-9837-E572044E8CB1}"/>
    <cellStyle name="Migliaia 41" xfId="238" xr:uid="{00000000-0005-0000-0000-000081010000}"/>
    <cellStyle name="Migliaia 41 2" xfId="239" xr:uid="{00000000-0005-0000-0000-000082010000}"/>
    <cellStyle name="Migliaia 41 2 2" xfId="543" xr:uid="{00000000-0005-0000-0000-000083010000}"/>
    <cellStyle name="Migliaia 41 2 2 2" xfId="1081" xr:uid="{394DD0F1-F4B6-417A-BDCB-BD825A51139D}"/>
    <cellStyle name="Migliaia 41 2 3" xfId="813" xr:uid="{CBCBCFA8-5664-49CC-B8F9-116109306A7B}"/>
    <cellStyle name="Migliaia 41 3" xfId="542" xr:uid="{00000000-0005-0000-0000-000084010000}"/>
    <cellStyle name="Migliaia 41 3 2" xfId="1080" xr:uid="{2F59032B-8EF9-4413-9A1C-FF11A935D512}"/>
    <cellStyle name="Migliaia 41 4" xfId="812" xr:uid="{2E0FB339-3C5D-4473-BB4A-63574D2CE154}"/>
    <cellStyle name="Migliaia 42" xfId="240" xr:uid="{00000000-0005-0000-0000-000085010000}"/>
    <cellStyle name="Migliaia 42 2" xfId="241" xr:uid="{00000000-0005-0000-0000-000086010000}"/>
    <cellStyle name="Migliaia 42 2 2" xfId="545" xr:uid="{00000000-0005-0000-0000-000087010000}"/>
    <cellStyle name="Migliaia 42 2 2 2" xfId="1083" xr:uid="{722B19EF-ABA3-46CD-B2CC-A1555ED2A199}"/>
    <cellStyle name="Migliaia 42 2 3" xfId="815" xr:uid="{BE8609C9-4260-4222-880B-0A2301484A50}"/>
    <cellStyle name="Migliaia 42 3" xfId="544" xr:uid="{00000000-0005-0000-0000-000088010000}"/>
    <cellStyle name="Migliaia 42 3 2" xfId="1082" xr:uid="{B2190A8E-B243-4B07-94AA-760FC5A68C59}"/>
    <cellStyle name="Migliaia 42 4" xfId="814" xr:uid="{F553141B-B7D0-4115-A8AF-363EE3D9837B}"/>
    <cellStyle name="Migliaia 43" xfId="242" xr:uid="{00000000-0005-0000-0000-000089010000}"/>
    <cellStyle name="Migliaia 43 2" xfId="243" xr:uid="{00000000-0005-0000-0000-00008A010000}"/>
    <cellStyle name="Migliaia 43 2 2" xfId="547" xr:uid="{00000000-0005-0000-0000-00008B010000}"/>
    <cellStyle name="Migliaia 43 2 2 2" xfId="1085" xr:uid="{BCC99744-B4D8-4489-93F9-B5A954BF7191}"/>
    <cellStyle name="Migliaia 43 2 3" xfId="817" xr:uid="{265D227C-271C-460D-8F08-907F09667477}"/>
    <cellStyle name="Migliaia 43 3" xfId="546" xr:uid="{00000000-0005-0000-0000-00008C010000}"/>
    <cellStyle name="Migliaia 43 3 2" xfId="1084" xr:uid="{2467F203-CABE-45B8-BBCB-2F4189DE535F}"/>
    <cellStyle name="Migliaia 43 4" xfId="816" xr:uid="{1959A7A9-F32B-487A-81BA-EE37D86A953A}"/>
    <cellStyle name="Migliaia 44" xfId="244" xr:uid="{00000000-0005-0000-0000-00008D010000}"/>
    <cellStyle name="Migliaia 44 2" xfId="245" xr:uid="{00000000-0005-0000-0000-00008E010000}"/>
    <cellStyle name="Migliaia 44 2 2" xfId="549" xr:uid="{00000000-0005-0000-0000-00008F010000}"/>
    <cellStyle name="Migliaia 44 2 2 2" xfId="1087" xr:uid="{B744F541-A000-40B1-BD17-51273EB3C851}"/>
    <cellStyle name="Migliaia 44 2 3" xfId="819" xr:uid="{45504DE3-9B93-4F1C-A16E-3EFA091EA588}"/>
    <cellStyle name="Migliaia 44 3" xfId="548" xr:uid="{00000000-0005-0000-0000-000090010000}"/>
    <cellStyle name="Migliaia 44 3 2" xfId="1086" xr:uid="{F1C0C1FD-31B6-4C40-B77F-484BBDF3EDF1}"/>
    <cellStyle name="Migliaia 44 4" xfId="818" xr:uid="{17B29522-1667-4F04-BF17-1DFD638C0577}"/>
    <cellStyle name="Migliaia 45" xfId="246" xr:uid="{00000000-0005-0000-0000-000091010000}"/>
    <cellStyle name="Migliaia 45 2" xfId="247" xr:uid="{00000000-0005-0000-0000-000092010000}"/>
    <cellStyle name="Migliaia 45 2 2" xfId="551" xr:uid="{00000000-0005-0000-0000-000093010000}"/>
    <cellStyle name="Migliaia 45 2 2 2" xfId="1089" xr:uid="{A5B88A22-0FDE-4E68-B8C6-2E4B581986D7}"/>
    <cellStyle name="Migliaia 45 2 3" xfId="821" xr:uid="{2FEB6BEA-3CFC-4742-81A6-1E4839050A06}"/>
    <cellStyle name="Migliaia 45 3" xfId="550" xr:uid="{00000000-0005-0000-0000-000094010000}"/>
    <cellStyle name="Migliaia 45 3 2" xfId="1088" xr:uid="{40BA8744-39D9-4C13-AEAE-BA9E8027D241}"/>
    <cellStyle name="Migliaia 45 4" xfId="820" xr:uid="{5704A6DA-8CD5-46E9-B296-410FDC426954}"/>
    <cellStyle name="Migliaia 46" xfId="248" xr:uid="{00000000-0005-0000-0000-000095010000}"/>
    <cellStyle name="Migliaia 46 2" xfId="249" xr:uid="{00000000-0005-0000-0000-000096010000}"/>
    <cellStyle name="Migliaia 46 2 2" xfId="553" xr:uid="{00000000-0005-0000-0000-000097010000}"/>
    <cellStyle name="Migliaia 46 2 2 2" xfId="1091" xr:uid="{4C733F08-0F52-48CA-90EB-012998AD437F}"/>
    <cellStyle name="Migliaia 46 2 3" xfId="823" xr:uid="{E5C49B2F-54F7-4C92-95EA-B622C0CBE693}"/>
    <cellStyle name="Migliaia 46 3" xfId="552" xr:uid="{00000000-0005-0000-0000-000098010000}"/>
    <cellStyle name="Migliaia 46 3 2" xfId="1090" xr:uid="{1C2F75D5-70DB-4C22-9B0D-8742DAE31517}"/>
    <cellStyle name="Migliaia 46 4" xfId="822" xr:uid="{9469CD44-A8DE-4E67-8CE5-ADEDADA08D53}"/>
    <cellStyle name="Migliaia 47" xfId="250" xr:uid="{00000000-0005-0000-0000-000099010000}"/>
    <cellStyle name="Migliaia 47 2" xfId="251" xr:uid="{00000000-0005-0000-0000-00009A010000}"/>
    <cellStyle name="Migliaia 47 2 2" xfId="555" xr:uid="{00000000-0005-0000-0000-00009B010000}"/>
    <cellStyle name="Migliaia 47 2 2 2" xfId="1093" xr:uid="{5682AD9E-06B8-4EBC-8182-E3318BDD317D}"/>
    <cellStyle name="Migliaia 47 2 3" xfId="825" xr:uid="{0BDE764F-A7F9-419B-8C6D-316A7A615358}"/>
    <cellStyle name="Migliaia 47 3" xfId="554" xr:uid="{00000000-0005-0000-0000-00009C010000}"/>
    <cellStyle name="Migliaia 47 3 2" xfId="1092" xr:uid="{6A6BBD7F-6F7B-465B-8B1E-0B41C89EFFD2}"/>
    <cellStyle name="Migliaia 47 4" xfId="824" xr:uid="{CB7F89FD-B03E-4243-8543-1DC9FA3D3F80}"/>
    <cellStyle name="Migliaia 48" xfId="252" xr:uid="{00000000-0005-0000-0000-00009D010000}"/>
    <cellStyle name="Migliaia 48 2" xfId="253" xr:uid="{00000000-0005-0000-0000-00009E010000}"/>
    <cellStyle name="Migliaia 48 2 2" xfId="557" xr:uid="{00000000-0005-0000-0000-00009F010000}"/>
    <cellStyle name="Migliaia 48 2 2 2" xfId="1095" xr:uid="{933FBAB0-A542-4070-A5A3-017A46CCAACD}"/>
    <cellStyle name="Migliaia 48 2 3" xfId="827" xr:uid="{6B305685-F5C9-4D97-90B4-743F9ADEBAB4}"/>
    <cellStyle name="Migliaia 48 3" xfId="556" xr:uid="{00000000-0005-0000-0000-0000A0010000}"/>
    <cellStyle name="Migliaia 48 3 2" xfId="1094" xr:uid="{C5E14FB9-0CBE-43DA-B057-9CF65F5CFAC5}"/>
    <cellStyle name="Migliaia 48 4" xfId="826" xr:uid="{E5C439F6-ABC4-4601-98D9-66275D7023C9}"/>
    <cellStyle name="Migliaia 49" xfId="254" xr:uid="{00000000-0005-0000-0000-0000A1010000}"/>
    <cellStyle name="Migliaia 49 2" xfId="255" xr:uid="{00000000-0005-0000-0000-0000A2010000}"/>
    <cellStyle name="Migliaia 49 2 2" xfId="559" xr:uid="{00000000-0005-0000-0000-0000A3010000}"/>
    <cellStyle name="Migliaia 49 2 2 2" xfId="1097" xr:uid="{3AD4CE20-8776-45D8-BD0D-16C80CB03BD6}"/>
    <cellStyle name="Migliaia 49 2 3" xfId="829" xr:uid="{F589744C-E136-4679-8380-74CF3891CFDD}"/>
    <cellStyle name="Migliaia 49 3" xfId="558" xr:uid="{00000000-0005-0000-0000-0000A4010000}"/>
    <cellStyle name="Migliaia 49 3 2" xfId="1096" xr:uid="{DD2D4559-DCA8-4450-891F-96F94E55E551}"/>
    <cellStyle name="Migliaia 49 4" xfId="828" xr:uid="{4E107596-5A66-40DC-B67E-2F6A6F5BF399}"/>
    <cellStyle name="Migliaia 5" xfId="256" xr:uid="{00000000-0005-0000-0000-0000A5010000}"/>
    <cellStyle name="Migliaia 5 2" xfId="257" xr:uid="{00000000-0005-0000-0000-0000A6010000}"/>
    <cellStyle name="Migliaia 5 2 2" xfId="561" xr:uid="{00000000-0005-0000-0000-0000A7010000}"/>
    <cellStyle name="Migliaia 5 2 2 2" xfId="1099" xr:uid="{D6D73FF6-D185-4F2C-A324-455F392AD866}"/>
    <cellStyle name="Migliaia 5 2 3" xfId="831" xr:uid="{B62DDD59-7DC3-478E-B1BF-B9B47C65CE73}"/>
    <cellStyle name="Migliaia 5 3" xfId="560" xr:uid="{00000000-0005-0000-0000-0000A8010000}"/>
    <cellStyle name="Migliaia 5 3 2" xfId="1098" xr:uid="{ECAF231E-C02B-420C-815C-2F6668C100AC}"/>
    <cellStyle name="Migliaia 5 4" xfId="830" xr:uid="{5958E75B-6945-4E6F-B899-CC592B5E195C}"/>
    <cellStyle name="Migliaia 50" xfId="258" xr:uid="{00000000-0005-0000-0000-0000A9010000}"/>
    <cellStyle name="Migliaia 50 2" xfId="259" xr:uid="{00000000-0005-0000-0000-0000AA010000}"/>
    <cellStyle name="Migliaia 50 2 2" xfId="563" xr:uid="{00000000-0005-0000-0000-0000AB010000}"/>
    <cellStyle name="Migliaia 50 2 2 2" xfId="1101" xr:uid="{358B1599-C508-4E60-93BD-F2BDFA4B896B}"/>
    <cellStyle name="Migliaia 50 2 3" xfId="833" xr:uid="{618C89C3-7D69-4864-944A-FD64B9090487}"/>
    <cellStyle name="Migliaia 50 3" xfId="562" xr:uid="{00000000-0005-0000-0000-0000AC010000}"/>
    <cellStyle name="Migliaia 50 3 2" xfId="1100" xr:uid="{7CD0CAB0-D0F1-4F8E-BAED-15883C76BBEB}"/>
    <cellStyle name="Migliaia 50 4" xfId="832" xr:uid="{ECBFDF19-E29B-48CF-A491-DAF6C2E2C8F5}"/>
    <cellStyle name="Migliaia 51" xfId="260" xr:uid="{00000000-0005-0000-0000-0000AD010000}"/>
    <cellStyle name="Migliaia 51 2" xfId="261" xr:uid="{00000000-0005-0000-0000-0000AE010000}"/>
    <cellStyle name="Migliaia 51 2 2" xfId="565" xr:uid="{00000000-0005-0000-0000-0000AF010000}"/>
    <cellStyle name="Migliaia 51 2 2 2" xfId="1103" xr:uid="{9B91DA9C-FEBB-4E34-ACB3-41FF0DD7A60A}"/>
    <cellStyle name="Migliaia 51 2 3" xfId="835" xr:uid="{697B75F1-90C6-427C-AFD7-AA67E26F4EF4}"/>
    <cellStyle name="Migliaia 51 3" xfId="564" xr:uid="{00000000-0005-0000-0000-0000B0010000}"/>
    <cellStyle name="Migliaia 51 3 2" xfId="1102" xr:uid="{DAF0848A-531E-4A38-AF45-F29879E6256A}"/>
    <cellStyle name="Migliaia 51 4" xfId="834" xr:uid="{CD3C1E81-30F3-449E-9FC6-A3A7A3013042}"/>
    <cellStyle name="Migliaia 52" xfId="262" xr:uid="{00000000-0005-0000-0000-0000B1010000}"/>
    <cellStyle name="Migliaia 52 2" xfId="263" xr:uid="{00000000-0005-0000-0000-0000B2010000}"/>
    <cellStyle name="Migliaia 52 2 2" xfId="567" xr:uid="{00000000-0005-0000-0000-0000B3010000}"/>
    <cellStyle name="Migliaia 52 2 2 2" xfId="1105" xr:uid="{8263E46B-37C5-456C-A0A9-970FBB9C5A62}"/>
    <cellStyle name="Migliaia 52 2 3" xfId="837" xr:uid="{9351D837-38C2-4D68-BE60-EB619579615D}"/>
    <cellStyle name="Migliaia 52 3" xfId="566" xr:uid="{00000000-0005-0000-0000-0000B4010000}"/>
    <cellStyle name="Migliaia 52 3 2" xfId="1104" xr:uid="{3603D15D-A680-4148-B2C1-1FC6A6953AAC}"/>
    <cellStyle name="Migliaia 52 4" xfId="836" xr:uid="{63B85B2B-A4DD-4EE3-B49A-4C96FD86F21F}"/>
    <cellStyle name="Migliaia 53" xfId="264" xr:uid="{00000000-0005-0000-0000-0000B5010000}"/>
    <cellStyle name="Migliaia 53 2" xfId="265" xr:uid="{00000000-0005-0000-0000-0000B6010000}"/>
    <cellStyle name="Migliaia 53 2 2" xfId="569" xr:uid="{00000000-0005-0000-0000-0000B7010000}"/>
    <cellStyle name="Migliaia 53 2 2 2" xfId="1107" xr:uid="{66FF6FBF-2B8F-484D-A792-141EEEF2C862}"/>
    <cellStyle name="Migliaia 53 2 3" xfId="839" xr:uid="{D70CD64C-6291-4736-A73B-FC6B67B650D3}"/>
    <cellStyle name="Migliaia 53 3" xfId="568" xr:uid="{00000000-0005-0000-0000-0000B8010000}"/>
    <cellStyle name="Migliaia 53 3 2" xfId="1106" xr:uid="{D9F46F2C-E293-4A00-8D17-13939255BCB3}"/>
    <cellStyle name="Migliaia 53 4" xfId="838" xr:uid="{02A62FDD-C4B9-49B1-8650-CE6445E36245}"/>
    <cellStyle name="Migliaia 54" xfId="266" xr:uid="{00000000-0005-0000-0000-0000B9010000}"/>
    <cellStyle name="Migliaia 54 2" xfId="267" xr:uid="{00000000-0005-0000-0000-0000BA010000}"/>
    <cellStyle name="Migliaia 54 2 2" xfId="571" xr:uid="{00000000-0005-0000-0000-0000BB010000}"/>
    <cellStyle name="Migliaia 54 2 2 2" xfId="1109" xr:uid="{DFDD2BA3-0303-4CB6-9E72-480105D999ED}"/>
    <cellStyle name="Migliaia 54 2 3" xfId="841" xr:uid="{C0E41819-3B65-471F-9E98-C1B04ED2F983}"/>
    <cellStyle name="Migliaia 54 3" xfId="570" xr:uid="{00000000-0005-0000-0000-0000BC010000}"/>
    <cellStyle name="Migliaia 54 3 2" xfId="1108" xr:uid="{AF531423-6507-4FC3-9D1B-94EBF615C23A}"/>
    <cellStyle name="Migliaia 54 4" xfId="840" xr:uid="{5FD0CD8A-814C-4680-80CA-45454D62A735}"/>
    <cellStyle name="Migliaia 55" xfId="268" xr:uid="{00000000-0005-0000-0000-0000BD010000}"/>
    <cellStyle name="Migliaia 55 2" xfId="269" xr:uid="{00000000-0005-0000-0000-0000BE010000}"/>
    <cellStyle name="Migliaia 55 2 2" xfId="573" xr:uid="{00000000-0005-0000-0000-0000BF010000}"/>
    <cellStyle name="Migliaia 55 2 2 2" xfId="1111" xr:uid="{DEB6FCF3-6BA8-46F0-939D-A1C3C32982FE}"/>
    <cellStyle name="Migliaia 55 2 3" xfId="843" xr:uid="{D2B12B64-F9C1-48E9-B627-F6463DB223A0}"/>
    <cellStyle name="Migliaia 55 3" xfId="572" xr:uid="{00000000-0005-0000-0000-0000C0010000}"/>
    <cellStyle name="Migliaia 55 3 2" xfId="1110" xr:uid="{BA7E5BAE-1B12-4FFD-AF67-8BA195A7EE94}"/>
    <cellStyle name="Migliaia 55 4" xfId="842" xr:uid="{0F2A50E1-A4F2-4FB0-B62F-B5CA0FD28B26}"/>
    <cellStyle name="Migliaia 56" xfId="270" xr:uid="{00000000-0005-0000-0000-0000C1010000}"/>
    <cellStyle name="Migliaia 56 2" xfId="271" xr:uid="{00000000-0005-0000-0000-0000C2010000}"/>
    <cellStyle name="Migliaia 56 2 2" xfId="575" xr:uid="{00000000-0005-0000-0000-0000C3010000}"/>
    <cellStyle name="Migliaia 56 2 2 2" xfId="1113" xr:uid="{0687D95C-EB55-4F36-8E6B-20A97C1A411E}"/>
    <cellStyle name="Migliaia 56 2 3" xfId="845" xr:uid="{438AA8B1-6DF2-4E38-A406-B882D6242E5C}"/>
    <cellStyle name="Migliaia 56 3" xfId="574" xr:uid="{00000000-0005-0000-0000-0000C4010000}"/>
    <cellStyle name="Migliaia 56 3 2" xfId="1112" xr:uid="{B9EC5B27-EEB4-4DA3-A82A-9B0846AF0FB8}"/>
    <cellStyle name="Migliaia 56 4" xfId="844" xr:uid="{5E11F16A-A6B3-45D3-86F1-F3891CBBB0A0}"/>
    <cellStyle name="Migliaia 57" xfId="272" xr:uid="{00000000-0005-0000-0000-0000C5010000}"/>
    <cellStyle name="Migliaia 57 2" xfId="273" xr:uid="{00000000-0005-0000-0000-0000C6010000}"/>
    <cellStyle name="Migliaia 57 2 2" xfId="577" xr:uid="{00000000-0005-0000-0000-0000C7010000}"/>
    <cellStyle name="Migliaia 57 2 2 2" xfId="1115" xr:uid="{F6EFCC28-11B0-4E41-B859-51282D050A30}"/>
    <cellStyle name="Migliaia 57 2 3" xfId="847" xr:uid="{F425C5F6-8E23-40DE-BF90-48160C2227B4}"/>
    <cellStyle name="Migliaia 57 3" xfId="576" xr:uid="{00000000-0005-0000-0000-0000C8010000}"/>
    <cellStyle name="Migliaia 57 3 2" xfId="1114" xr:uid="{5F4C227B-7AA6-4135-AEE1-1519E2084557}"/>
    <cellStyle name="Migliaia 57 4" xfId="846" xr:uid="{EFBC2600-7854-4A42-8FD4-FE71334C220D}"/>
    <cellStyle name="Migliaia 58" xfId="274" xr:uid="{00000000-0005-0000-0000-0000C9010000}"/>
    <cellStyle name="Migliaia 58 2" xfId="275" xr:uid="{00000000-0005-0000-0000-0000CA010000}"/>
    <cellStyle name="Migliaia 58 2 2" xfId="579" xr:uid="{00000000-0005-0000-0000-0000CB010000}"/>
    <cellStyle name="Migliaia 58 2 2 2" xfId="1117" xr:uid="{A226778A-3BFE-4517-9122-C8BDCC68214D}"/>
    <cellStyle name="Migliaia 58 2 3" xfId="849" xr:uid="{307E1A3B-3B65-49D3-BCAD-5B42FDF3B6F1}"/>
    <cellStyle name="Migliaia 58 3" xfId="578" xr:uid="{00000000-0005-0000-0000-0000CC010000}"/>
    <cellStyle name="Migliaia 58 3 2" xfId="1116" xr:uid="{FE9A3820-A0FF-4F16-BE31-BA06E78CCDE2}"/>
    <cellStyle name="Migliaia 58 4" xfId="848" xr:uid="{D4885C50-5727-4BCD-B41A-79B0A89276D9}"/>
    <cellStyle name="Migliaia 59" xfId="276" xr:uid="{00000000-0005-0000-0000-0000CD010000}"/>
    <cellStyle name="Migliaia 59 2" xfId="277" xr:uid="{00000000-0005-0000-0000-0000CE010000}"/>
    <cellStyle name="Migliaia 59 2 2" xfId="581" xr:uid="{00000000-0005-0000-0000-0000CF010000}"/>
    <cellStyle name="Migliaia 59 2 2 2" xfId="1119" xr:uid="{F0562425-5CDB-48D5-95DE-48249AA82E42}"/>
    <cellStyle name="Migliaia 59 2 3" xfId="851" xr:uid="{42827428-37F9-4843-8B67-5C4A73443E22}"/>
    <cellStyle name="Migliaia 59 3" xfId="580" xr:uid="{00000000-0005-0000-0000-0000D0010000}"/>
    <cellStyle name="Migliaia 59 3 2" xfId="1118" xr:uid="{6C6C22E6-7020-4494-8F4F-2D431F9B21BA}"/>
    <cellStyle name="Migliaia 59 4" xfId="850" xr:uid="{C148B462-D902-4BAD-97CE-C4D4183C2709}"/>
    <cellStyle name="Migliaia 6" xfId="278" xr:uid="{00000000-0005-0000-0000-0000D1010000}"/>
    <cellStyle name="Migliaia 6 2" xfId="279" xr:uid="{00000000-0005-0000-0000-0000D2010000}"/>
    <cellStyle name="Migliaia 6 2 2" xfId="583" xr:uid="{00000000-0005-0000-0000-0000D3010000}"/>
    <cellStyle name="Migliaia 6 2 2 2" xfId="1121" xr:uid="{99CA8228-0C8E-4B23-A237-399108B5A351}"/>
    <cellStyle name="Migliaia 6 2 3" xfId="853" xr:uid="{35DD004C-EB26-4648-96F3-D8164E61A386}"/>
    <cellStyle name="Migliaia 6 3" xfId="582" xr:uid="{00000000-0005-0000-0000-0000D4010000}"/>
    <cellStyle name="Migliaia 6 3 2" xfId="1120" xr:uid="{DCAD03A7-7A71-4DA1-B447-A8007E73E79D}"/>
    <cellStyle name="Migliaia 6 4" xfId="852" xr:uid="{270C9886-B087-4802-A466-058F78FA1784}"/>
    <cellStyle name="Migliaia 60" xfId="280" xr:uid="{00000000-0005-0000-0000-0000D5010000}"/>
    <cellStyle name="Migliaia 60 2" xfId="281" xr:uid="{00000000-0005-0000-0000-0000D6010000}"/>
    <cellStyle name="Migliaia 60 2 2" xfId="585" xr:uid="{00000000-0005-0000-0000-0000D7010000}"/>
    <cellStyle name="Migliaia 60 2 2 2" xfId="1123" xr:uid="{64D07153-C574-4272-865E-76984CE597E5}"/>
    <cellStyle name="Migliaia 60 2 3" xfId="855" xr:uid="{97500BDC-ADF7-4949-84C2-79DFE02213AA}"/>
    <cellStyle name="Migliaia 60 3" xfId="584" xr:uid="{00000000-0005-0000-0000-0000D8010000}"/>
    <cellStyle name="Migliaia 60 3 2" xfId="1122" xr:uid="{0467B3B7-A5C5-47FC-9EB0-28962191D1C7}"/>
    <cellStyle name="Migliaia 60 4" xfId="854" xr:uid="{DEAF42C3-B314-4A36-B844-C7260C149388}"/>
    <cellStyle name="Migliaia 61" xfId="282" xr:uid="{00000000-0005-0000-0000-0000D9010000}"/>
    <cellStyle name="Migliaia 61 2" xfId="283" xr:uid="{00000000-0005-0000-0000-0000DA010000}"/>
    <cellStyle name="Migliaia 61 2 2" xfId="587" xr:uid="{00000000-0005-0000-0000-0000DB010000}"/>
    <cellStyle name="Migliaia 61 2 2 2" xfId="1125" xr:uid="{DC361DB1-1A29-4328-96FE-D6E7887D13D1}"/>
    <cellStyle name="Migliaia 61 2 3" xfId="857" xr:uid="{BEE3D6F1-8278-4523-B1EA-668206D8DB95}"/>
    <cellStyle name="Migliaia 61 3" xfId="586" xr:uid="{00000000-0005-0000-0000-0000DC010000}"/>
    <cellStyle name="Migliaia 61 3 2" xfId="1124" xr:uid="{B9FAD236-276E-4898-BC15-0EEF1B720353}"/>
    <cellStyle name="Migliaia 61 4" xfId="856" xr:uid="{4423AF1E-0E99-497E-9B86-1C0D63892433}"/>
    <cellStyle name="Migliaia 62" xfId="284" xr:uid="{00000000-0005-0000-0000-0000DD010000}"/>
    <cellStyle name="Migliaia 62 2" xfId="285" xr:uid="{00000000-0005-0000-0000-0000DE010000}"/>
    <cellStyle name="Migliaia 62 2 2" xfId="589" xr:uid="{00000000-0005-0000-0000-0000DF010000}"/>
    <cellStyle name="Migliaia 62 2 2 2" xfId="1127" xr:uid="{0F6DA757-8FCB-4FE5-9F57-D8337A6B1311}"/>
    <cellStyle name="Migliaia 62 2 3" xfId="859" xr:uid="{BCE9AB30-83F0-4983-91FC-C9BE6C407776}"/>
    <cellStyle name="Migliaia 62 3" xfId="588" xr:uid="{00000000-0005-0000-0000-0000E0010000}"/>
    <cellStyle name="Migliaia 62 3 2" xfId="1126" xr:uid="{82D02780-7C43-4B4D-96A7-3C4621B7CB04}"/>
    <cellStyle name="Migliaia 62 4" xfId="858" xr:uid="{29A41D8C-4034-4E77-971E-01CBA5AE8A85}"/>
    <cellStyle name="Migliaia 63" xfId="286" xr:uid="{00000000-0005-0000-0000-0000E1010000}"/>
    <cellStyle name="Migliaia 63 2" xfId="287" xr:uid="{00000000-0005-0000-0000-0000E2010000}"/>
    <cellStyle name="Migliaia 63 2 2" xfId="591" xr:uid="{00000000-0005-0000-0000-0000E3010000}"/>
    <cellStyle name="Migliaia 63 2 2 2" xfId="1129" xr:uid="{1B276E5F-3806-41CB-837D-4455388FE272}"/>
    <cellStyle name="Migliaia 63 2 3" xfId="861" xr:uid="{939E9342-7D2B-4074-ACAC-3363AEA1F3A2}"/>
    <cellStyle name="Migliaia 63 3" xfId="590" xr:uid="{00000000-0005-0000-0000-0000E4010000}"/>
    <cellStyle name="Migliaia 63 3 2" xfId="1128" xr:uid="{BFB0D1BB-D9A5-4B19-A953-AC517CBAE796}"/>
    <cellStyle name="Migliaia 63 4" xfId="860" xr:uid="{34C892EF-E90C-41C9-A621-D4F274565065}"/>
    <cellStyle name="Migliaia 64" xfId="288" xr:uid="{00000000-0005-0000-0000-0000E5010000}"/>
    <cellStyle name="Migliaia 64 2" xfId="289" xr:uid="{00000000-0005-0000-0000-0000E6010000}"/>
    <cellStyle name="Migliaia 64 2 2" xfId="593" xr:uid="{00000000-0005-0000-0000-0000E7010000}"/>
    <cellStyle name="Migliaia 64 2 2 2" xfId="1131" xr:uid="{479E82D6-B5A1-435C-81E2-2FCEE0CD4073}"/>
    <cellStyle name="Migliaia 64 2 3" xfId="863" xr:uid="{C07B000D-1282-4A1B-A912-C2337689161A}"/>
    <cellStyle name="Migliaia 64 3" xfId="592" xr:uid="{00000000-0005-0000-0000-0000E8010000}"/>
    <cellStyle name="Migliaia 64 3 2" xfId="1130" xr:uid="{640651DE-FF15-461D-BEBE-64405F3449AD}"/>
    <cellStyle name="Migliaia 64 4" xfId="862" xr:uid="{579A3B32-86DE-4254-9765-09EE8993CDCD}"/>
    <cellStyle name="Migliaia 65" xfId="290" xr:uid="{00000000-0005-0000-0000-0000E9010000}"/>
    <cellStyle name="Migliaia 65 2" xfId="594" xr:uid="{00000000-0005-0000-0000-0000EA010000}"/>
    <cellStyle name="Migliaia 65 2 2" xfId="1132" xr:uid="{AE2694CF-DB16-48B5-AFEE-743AB6ADB410}"/>
    <cellStyle name="Migliaia 65 3" xfId="864" xr:uid="{49CAB3B7-3E72-4F82-927B-7F55C3044AF3}"/>
    <cellStyle name="Migliaia 66" xfId="291" xr:uid="{00000000-0005-0000-0000-0000EB010000}"/>
    <cellStyle name="Migliaia 66 2" xfId="595" xr:uid="{00000000-0005-0000-0000-0000EC010000}"/>
    <cellStyle name="Migliaia 66 2 2" xfId="1133" xr:uid="{519760E7-458E-422F-93D9-F878FBAC5957}"/>
    <cellStyle name="Migliaia 66 3" xfId="865" xr:uid="{865B8273-C521-4283-808A-1827FAD69E68}"/>
    <cellStyle name="Migliaia 67" xfId="292" xr:uid="{00000000-0005-0000-0000-0000ED010000}"/>
    <cellStyle name="Migliaia 67 2" xfId="596" xr:uid="{00000000-0005-0000-0000-0000EE010000}"/>
    <cellStyle name="Migliaia 67 2 2" xfId="1134" xr:uid="{0BFBFE75-58B8-4CA6-9BD3-2BA6567BA9CD}"/>
    <cellStyle name="Migliaia 67 3" xfId="866" xr:uid="{FB0B0351-C060-45C7-977F-3B5C8CABA704}"/>
    <cellStyle name="Migliaia 68" xfId="293" xr:uid="{00000000-0005-0000-0000-0000EF010000}"/>
    <cellStyle name="Migliaia 68 2" xfId="294" xr:uid="{00000000-0005-0000-0000-0000F0010000}"/>
    <cellStyle name="Migliaia 68 2 2" xfId="598" xr:uid="{00000000-0005-0000-0000-0000F1010000}"/>
    <cellStyle name="Migliaia 68 2 2 2" xfId="1136" xr:uid="{9F5339EE-0EF6-4089-B034-F9A4217835FD}"/>
    <cellStyle name="Migliaia 68 2 3" xfId="868" xr:uid="{786DA355-4FFA-4867-AF36-F6EAFE6D060F}"/>
    <cellStyle name="Migliaia 68 3" xfId="597" xr:uid="{00000000-0005-0000-0000-0000F2010000}"/>
    <cellStyle name="Migliaia 68 3 2" xfId="1135" xr:uid="{1B1471D0-5223-4367-BDAD-2212E23497D4}"/>
    <cellStyle name="Migliaia 68 4" xfId="867" xr:uid="{AF833E21-0111-44C9-8E60-113A331C6240}"/>
    <cellStyle name="Migliaia 69" xfId="295" xr:uid="{00000000-0005-0000-0000-0000F3010000}"/>
    <cellStyle name="Migliaia 69 2" xfId="296" xr:uid="{00000000-0005-0000-0000-0000F4010000}"/>
    <cellStyle name="Migliaia 69 2 2" xfId="600" xr:uid="{00000000-0005-0000-0000-0000F5010000}"/>
    <cellStyle name="Migliaia 69 2 2 2" xfId="1138" xr:uid="{68D9627B-CB7D-4D9C-A70D-A9C26DAFEFEF}"/>
    <cellStyle name="Migliaia 69 2 3" xfId="870" xr:uid="{A08A86DD-9221-41B9-AE9B-589849748787}"/>
    <cellStyle name="Migliaia 69 3" xfId="599" xr:uid="{00000000-0005-0000-0000-0000F6010000}"/>
    <cellStyle name="Migliaia 69 3 2" xfId="1137" xr:uid="{1B53E812-6730-42AA-8A40-18E38AE653BB}"/>
    <cellStyle name="Migliaia 69 4" xfId="869" xr:uid="{9EAB2AED-EF1B-4701-B741-E98F91D8AF61}"/>
    <cellStyle name="Migliaia 7" xfId="297" xr:uid="{00000000-0005-0000-0000-0000F7010000}"/>
    <cellStyle name="Migliaia 7 2" xfId="298" xr:uid="{00000000-0005-0000-0000-0000F8010000}"/>
    <cellStyle name="Migliaia 7 2 2" xfId="602" xr:uid="{00000000-0005-0000-0000-0000F9010000}"/>
    <cellStyle name="Migliaia 7 2 2 2" xfId="1140" xr:uid="{ADEC1493-FF69-47AF-A059-2A6897ECC3B8}"/>
    <cellStyle name="Migliaia 7 2 3" xfId="872" xr:uid="{2FA925D4-7E3F-4091-9EE4-099963014F35}"/>
    <cellStyle name="Migliaia 7 3" xfId="601" xr:uid="{00000000-0005-0000-0000-0000FA010000}"/>
    <cellStyle name="Migliaia 7 3 2" xfId="1139" xr:uid="{22BC10A5-F9A9-4006-A5D8-58F7E95E3CB7}"/>
    <cellStyle name="Migliaia 7 4" xfId="871" xr:uid="{D1FCB4A3-8AE0-49C9-AC3B-872C63FB5763}"/>
    <cellStyle name="Migliaia 70" xfId="299" xr:uid="{00000000-0005-0000-0000-0000FB010000}"/>
    <cellStyle name="Migliaia 70 2" xfId="603" xr:uid="{00000000-0005-0000-0000-0000FC010000}"/>
    <cellStyle name="Migliaia 70 2 2" xfId="1141" xr:uid="{D3342CC4-F7E8-4BE2-B614-A488C8DE10F2}"/>
    <cellStyle name="Migliaia 70 3" xfId="873" xr:uid="{25DB76D8-8D05-48C4-AC55-8C67367653F8}"/>
    <cellStyle name="Migliaia 71" xfId="300" xr:uid="{00000000-0005-0000-0000-0000FD010000}"/>
    <cellStyle name="Migliaia 71 2" xfId="604" xr:uid="{00000000-0005-0000-0000-0000FE010000}"/>
    <cellStyle name="Migliaia 71 2 2" xfId="1142" xr:uid="{2AEB840E-0E06-40E9-824A-D0CB5861E81C}"/>
    <cellStyle name="Migliaia 71 3" xfId="874" xr:uid="{85CA3FC7-FC0A-4D2B-B2C8-8FD9F67F82FE}"/>
    <cellStyle name="Migliaia 72" xfId="301" xr:uid="{00000000-0005-0000-0000-0000FF010000}"/>
    <cellStyle name="Migliaia 72 2" xfId="605" xr:uid="{00000000-0005-0000-0000-000000020000}"/>
    <cellStyle name="Migliaia 72 2 2" xfId="1143" xr:uid="{EA13B4C1-CFBF-4935-84B9-D69D932EF9C3}"/>
    <cellStyle name="Migliaia 72 3" xfId="875" xr:uid="{BB6DEC0F-E6DB-4339-B857-FAC9BB028721}"/>
    <cellStyle name="Migliaia 73" xfId="302" xr:uid="{00000000-0005-0000-0000-000001020000}"/>
    <cellStyle name="Migliaia 73 2" xfId="606" xr:uid="{00000000-0005-0000-0000-000002020000}"/>
    <cellStyle name="Migliaia 73 2 2" xfId="1144" xr:uid="{7855C375-3916-4840-A70F-934B7862A01A}"/>
    <cellStyle name="Migliaia 73 3" xfId="876" xr:uid="{CE6A39F9-01C1-4091-A7C1-0A367D8BE133}"/>
    <cellStyle name="Migliaia 74" xfId="303" xr:uid="{00000000-0005-0000-0000-000003020000}"/>
    <cellStyle name="Migliaia 74 2" xfId="607" xr:uid="{00000000-0005-0000-0000-000004020000}"/>
    <cellStyle name="Migliaia 74 2 2" xfId="1145" xr:uid="{C9EE29F7-6383-4544-8F2D-14A6E4EF535D}"/>
    <cellStyle name="Migliaia 74 3" xfId="877" xr:uid="{CCA27D1F-3898-46F5-B54C-94FBC2EF7BC5}"/>
    <cellStyle name="Migliaia 75" xfId="304" xr:uid="{00000000-0005-0000-0000-000005020000}"/>
    <cellStyle name="Migliaia 75 2" xfId="608" xr:uid="{00000000-0005-0000-0000-000006020000}"/>
    <cellStyle name="Migliaia 75 2 2" xfId="1146" xr:uid="{2EFF966A-B9F5-4EF3-A77A-AB57A0083E5E}"/>
    <cellStyle name="Migliaia 75 3" xfId="878" xr:uid="{EB2E97FE-B54C-441A-A5DB-4349D2674928}"/>
    <cellStyle name="Migliaia 76" xfId="305" xr:uid="{00000000-0005-0000-0000-000007020000}"/>
    <cellStyle name="Migliaia 76 2" xfId="609" xr:uid="{00000000-0005-0000-0000-000008020000}"/>
    <cellStyle name="Migliaia 76 2 2" xfId="1147" xr:uid="{8252BAE0-7BD6-4582-98EE-92619EA8A959}"/>
    <cellStyle name="Migliaia 76 3" xfId="879" xr:uid="{F0754E06-8B75-43DC-A280-0A7A636A2585}"/>
    <cellStyle name="Migliaia 77" xfId="306" xr:uid="{00000000-0005-0000-0000-000009020000}"/>
    <cellStyle name="Migliaia 77 2" xfId="307" xr:uid="{00000000-0005-0000-0000-00000A020000}"/>
    <cellStyle name="Migliaia 77 2 2" xfId="611" xr:uid="{00000000-0005-0000-0000-00000B020000}"/>
    <cellStyle name="Migliaia 77 2 2 2" xfId="1149" xr:uid="{4AA50C23-9D6E-4B7C-920E-25CB3D328CD6}"/>
    <cellStyle name="Migliaia 77 2 3" xfId="881" xr:uid="{7F1F9CEE-307C-47D3-A2D5-C3960AB59F85}"/>
    <cellStyle name="Migliaia 77 3" xfId="610" xr:uid="{00000000-0005-0000-0000-00000C020000}"/>
    <cellStyle name="Migliaia 77 3 2" xfId="1148" xr:uid="{847C282D-5F16-4561-9FA6-E700A71C7EDD}"/>
    <cellStyle name="Migliaia 77 4" xfId="880" xr:uid="{1C4F859F-2A47-413A-8B8E-049525420C80}"/>
    <cellStyle name="Migliaia 78" xfId="308" xr:uid="{00000000-0005-0000-0000-00000D020000}"/>
    <cellStyle name="Migliaia 78 2" xfId="309" xr:uid="{00000000-0005-0000-0000-00000E020000}"/>
    <cellStyle name="Migliaia 78 2 2" xfId="613" xr:uid="{00000000-0005-0000-0000-00000F020000}"/>
    <cellStyle name="Migliaia 78 2 2 2" xfId="1151" xr:uid="{5F60CC64-6508-4D07-BBE6-F7B03D3E2C49}"/>
    <cellStyle name="Migliaia 78 2 3" xfId="883" xr:uid="{C3397981-1ED1-4600-8A0C-629FA327979E}"/>
    <cellStyle name="Migliaia 78 3" xfId="612" xr:uid="{00000000-0005-0000-0000-000010020000}"/>
    <cellStyle name="Migliaia 78 3 2" xfId="1150" xr:uid="{26B14C4A-F87C-4CE6-B32D-70732AAA614B}"/>
    <cellStyle name="Migliaia 78 4" xfId="882" xr:uid="{1DC4E03E-1768-4361-AC6E-58583505DD8F}"/>
    <cellStyle name="Migliaia 79" xfId="310" xr:uid="{00000000-0005-0000-0000-000011020000}"/>
    <cellStyle name="Migliaia 79 2" xfId="311" xr:uid="{00000000-0005-0000-0000-000012020000}"/>
    <cellStyle name="Migliaia 79 2 2" xfId="615" xr:uid="{00000000-0005-0000-0000-000013020000}"/>
    <cellStyle name="Migliaia 79 2 2 2" xfId="1153" xr:uid="{D333FB17-B933-4354-AE76-3F47A5032632}"/>
    <cellStyle name="Migliaia 79 2 3" xfId="885" xr:uid="{22755C74-0377-4E8F-A7CA-AED6523DC695}"/>
    <cellStyle name="Migliaia 79 3" xfId="614" xr:uid="{00000000-0005-0000-0000-000014020000}"/>
    <cellStyle name="Migliaia 79 3 2" xfId="1152" xr:uid="{D8C02AA4-9948-4BD5-AD45-81853C48EF0D}"/>
    <cellStyle name="Migliaia 79 4" xfId="884" xr:uid="{4D4DA0AF-1C5A-4956-B28E-DD190A5FB6A4}"/>
    <cellStyle name="Migliaia 8" xfId="312" xr:uid="{00000000-0005-0000-0000-000015020000}"/>
    <cellStyle name="Migliaia 8 2" xfId="616" xr:uid="{00000000-0005-0000-0000-000016020000}"/>
    <cellStyle name="Migliaia 8 2 2" xfId="1154" xr:uid="{22A6ED00-D37F-48E1-8ACD-8F7B993F99D7}"/>
    <cellStyle name="Migliaia 8 3" xfId="886" xr:uid="{2427592A-7FC0-4877-8341-D751B17CC4CB}"/>
    <cellStyle name="Migliaia 80" xfId="313" xr:uid="{00000000-0005-0000-0000-000017020000}"/>
    <cellStyle name="Migliaia 80 2" xfId="314" xr:uid="{00000000-0005-0000-0000-000018020000}"/>
    <cellStyle name="Migliaia 80 2 2" xfId="618" xr:uid="{00000000-0005-0000-0000-000019020000}"/>
    <cellStyle name="Migliaia 80 2 2 2" xfId="1156" xr:uid="{BEB8D3A1-F8E4-479D-B71B-D955FE672A93}"/>
    <cellStyle name="Migliaia 80 2 3" xfId="888" xr:uid="{A358ED49-ADF8-451D-8923-7DC1781F05A0}"/>
    <cellStyle name="Migliaia 80 3" xfId="617" xr:uid="{00000000-0005-0000-0000-00001A020000}"/>
    <cellStyle name="Migliaia 80 3 2" xfId="1155" xr:uid="{997865EF-F559-43E9-9577-C65B435A0D36}"/>
    <cellStyle name="Migliaia 80 4" xfId="887" xr:uid="{C3174136-ED31-42A4-A22C-08EDBCC45826}"/>
    <cellStyle name="Migliaia 81" xfId="315" xr:uid="{00000000-0005-0000-0000-00001B020000}"/>
    <cellStyle name="Migliaia 81 2" xfId="316" xr:uid="{00000000-0005-0000-0000-00001C020000}"/>
    <cellStyle name="Migliaia 81 2 2" xfId="620" xr:uid="{00000000-0005-0000-0000-00001D020000}"/>
    <cellStyle name="Migliaia 81 2 2 2" xfId="1158" xr:uid="{24B23DB9-74C9-400A-996E-12EEB765E91E}"/>
    <cellStyle name="Migliaia 81 2 3" xfId="890" xr:uid="{999EEAFD-0ED9-4525-B5A2-9846EF5AD30D}"/>
    <cellStyle name="Migliaia 81 3" xfId="619" xr:uid="{00000000-0005-0000-0000-00001E020000}"/>
    <cellStyle name="Migliaia 81 3 2" xfId="1157" xr:uid="{6B3AFF74-0306-4B3E-A2F5-2ACC2F27DFA9}"/>
    <cellStyle name="Migliaia 81 4" xfId="889" xr:uid="{1886A695-3EE2-4EBF-8098-2980276ED52F}"/>
    <cellStyle name="Migliaia 82" xfId="317" xr:uid="{00000000-0005-0000-0000-00001F020000}"/>
    <cellStyle name="Migliaia 82 2" xfId="318" xr:uid="{00000000-0005-0000-0000-000020020000}"/>
    <cellStyle name="Migliaia 82 2 2" xfId="622" xr:uid="{00000000-0005-0000-0000-000021020000}"/>
    <cellStyle name="Migliaia 82 2 2 2" xfId="1160" xr:uid="{9EC9B090-D7B6-486A-97BB-C3FAB8623FA5}"/>
    <cellStyle name="Migliaia 82 2 3" xfId="892" xr:uid="{0C4D1381-685A-4E95-8E0A-6A287A551BC8}"/>
    <cellStyle name="Migliaia 82 3" xfId="621" xr:uid="{00000000-0005-0000-0000-000022020000}"/>
    <cellStyle name="Migliaia 82 3 2" xfId="1159" xr:uid="{0B9FEEBE-8DF0-44C9-B7BE-5C33EC9FEE52}"/>
    <cellStyle name="Migliaia 82 4" xfId="891" xr:uid="{25A5BE01-CA59-456A-9AC1-ED074F686D2E}"/>
    <cellStyle name="Migliaia 83" xfId="319" xr:uid="{00000000-0005-0000-0000-000023020000}"/>
    <cellStyle name="Migliaia 83 2" xfId="320" xr:uid="{00000000-0005-0000-0000-000024020000}"/>
    <cellStyle name="Migliaia 83 2 2" xfId="624" xr:uid="{00000000-0005-0000-0000-000025020000}"/>
    <cellStyle name="Migliaia 83 2 2 2" xfId="1162" xr:uid="{14402665-10F4-4815-9546-B2598EB00110}"/>
    <cellStyle name="Migliaia 83 2 3" xfId="894" xr:uid="{A92B2A2B-1E55-4899-A851-C00ECE705DBA}"/>
    <cellStyle name="Migliaia 83 3" xfId="623" xr:uid="{00000000-0005-0000-0000-000026020000}"/>
    <cellStyle name="Migliaia 83 3 2" xfId="1161" xr:uid="{0663B0CC-9EEF-4F18-85CD-F64EFFA61C1E}"/>
    <cellStyle name="Migliaia 83 4" xfId="893" xr:uid="{BAFA59EA-598F-4EDA-9090-866D27DF7607}"/>
    <cellStyle name="Migliaia 84" xfId="321" xr:uid="{00000000-0005-0000-0000-000027020000}"/>
    <cellStyle name="Migliaia 84 2" xfId="322" xr:uid="{00000000-0005-0000-0000-000028020000}"/>
    <cellStyle name="Migliaia 84 2 2" xfId="626" xr:uid="{00000000-0005-0000-0000-000029020000}"/>
    <cellStyle name="Migliaia 84 2 2 2" xfId="1164" xr:uid="{9BC2D045-0AEF-42FC-AA53-5F2B24AF1CE5}"/>
    <cellStyle name="Migliaia 84 2 3" xfId="896" xr:uid="{8CDB84EE-F293-4BA4-A57C-D5A090BC72CB}"/>
    <cellStyle name="Migliaia 84 3" xfId="625" xr:uid="{00000000-0005-0000-0000-00002A020000}"/>
    <cellStyle name="Migliaia 84 3 2" xfId="1163" xr:uid="{123E8278-54A6-4BBF-BDAA-64B918CA676C}"/>
    <cellStyle name="Migliaia 84 4" xfId="895" xr:uid="{D96741C1-6AF6-4FF9-B895-5CF6E76794F8}"/>
    <cellStyle name="Migliaia 85" xfId="323" xr:uid="{00000000-0005-0000-0000-00002B020000}"/>
    <cellStyle name="Migliaia 85 2" xfId="324" xr:uid="{00000000-0005-0000-0000-00002C020000}"/>
    <cellStyle name="Migliaia 85 2 2" xfId="628" xr:uid="{00000000-0005-0000-0000-00002D020000}"/>
    <cellStyle name="Migliaia 85 2 2 2" xfId="1166" xr:uid="{3B951B43-BBFD-478B-86C6-85E873BAB9DD}"/>
    <cellStyle name="Migliaia 85 2 3" xfId="898" xr:uid="{112B8964-D396-4AFB-9D25-256DAFA64E5F}"/>
    <cellStyle name="Migliaia 85 3" xfId="627" xr:uid="{00000000-0005-0000-0000-00002E020000}"/>
    <cellStyle name="Migliaia 85 3 2" xfId="1165" xr:uid="{D587CAE6-BFFF-44A4-BB4A-820C62B15DC2}"/>
    <cellStyle name="Migliaia 85 4" xfId="897" xr:uid="{6AB4F508-2FC6-48A4-8CBD-B8E2B18EE6C4}"/>
    <cellStyle name="Migliaia 86" xfId="325" xr:uid="{00000000-0005-0000-0000-00002F020000}"/>
    <cellStyle name="Migliaia 86 2" xfId="326" xr:uid="{00000000-0005-0000-0000-000030020000}"/>
    <cellStyle name="Migliaia 86 2 2" xfId="630" xr:uid="{00000000-0005-0000-0000-000031020000}"/>
    <cellStyle name="Migliaia 86 2 2 2" xfId="1168" xr:uid="{EA3F7E2B-73DA-41DC-B392-3927DEF57E38}"/>
    <cellStyle name="Migliaia 86 2 3" xfId="900" xr:uid="{BCD2CF1B-85BC-4593-83E8-79F0FE78DE69}"/>
    <cellStyle name="Migliaia 86 3" xfId="629" xr:uid="{00000000-0005-0000-0000-000032020000}"/>
    <cellStyle name="Migliaia 86 3 2" xfId="1167" xr:uid="{34FE7701-502C-4EF9-B354-D0D19F654888}"/>
    <cellStyle name="Migliaia 86 4" xfId="899" xr:uid="{24485880-A4C9-4154-B569-6DE74DF511E7}"/>
    <cellStyle name="Migliaia 87" xfId="327" xr:uid="{00000000-0005-0000-0000-000033020000}"/>
    <cellStyle name="Migliaia 87 2" xfId="328" xr:uid="{00000000-0005-0000-0000-000034020000}"/>
    <cellStyle name="Migliaia 87 2 2" xfId="632" xr:uid="{00000000-0005-0000-0000-000035020000}"/>
    <cellStyle name="Migliaia 87 2 2 2" xfId="1170" xr:uid="{1EF50FC2-59EA-4192-B141-6175A6D4F4F7}"/>
    <cellStyle name="Migliaia 87 2 3" xfId="902" xr:uid="{79A78A70-50FD-4E77-B9BE-3E8056700D0D}"/>
    <cellStyle name="Migliaia 87 3" xfId="631" xr:uid="{00000000-0005-0000-0000-000036020000}"/>
    <cellStyle name="Migliaia 87 3 2" xfId="1169" xr:uid="{8B7727ED-67EB-4C49-AC0C-49E940E85711}"/>
    <cellStyle name="Migliaia 87 4" xfId="901" xr:uid="{09845252-C177-4CD0-B7E9-AA09CC76A864}"/>
    <cellStyle name="Migliaia 88" xfId="329" xr:uid="{00000000-0005-0000-0000-000037020000}"/>
    <cellStyle name="Migliaia 88 2" xfId="330" xr:uid="{00000000-0005-0000-0000-000038020000}"/>
    <cellStyle name="Migliaia 88 2 2" xfId="634" xr:uid="{00000000-0005-0000-0000-000039020000}"/>
    <cellStyle name="Migliaia 88 2 2 2" xfId="1172" xr:uid="{C29B85FA-49F3-441B-9B59-3F4ACB5F4068}"/>
    <cellStyle name="Migliaia 88 2 3" xfId="904" xr:uid="{57F69F79-D204-48F8-87AE-2CCF18B7B049}"/>
    <cellStyle name="Migliaia 88 3" xfId="633" xr:uid="{00000000-0005-0000-0000-00003A020000}"/>
    <cellStyle name="Migliaia 88 3 2" xfId="1171" xr:uid="{CD78A810-DD10-4432-89E2-A540DFE37E4A}"/>
    <cellStyle name="Migliaia 88 4" xfId="903" xr:uid="{76CB8346-045A-4B43-8FA4-90E986FCAE94}"/>
    <cellStyle name="Migliaia 89" xfId="331" xr:uid="{00000000-0005-0000-0000-00003B020000}"/>
    <cellStyle name="Migliaia 89 2" xfId="332" xr:uid="{00000000-0005-0000-0000-00003C020000}"/>
    <cellStyle name="Migliaia 89 2 2" xfId="636" xr:uid="{00000000-0005-0000-0000-00003D020000}"/>
    <cellStyle name="Migliaia 89 2 2 2" xfId="1174" xr:uid="{3915DE14-2BA4-40D4-9087-C1516747CE9A}"/>
    <cellStyle name="Migliaia 89 2 3" xfId="906" xr:uid="{21C6440B-2D9F-4C4C-B365-3B048519529A}"/>
    <cellStyle name="Migliaia 89 3" xfId="635" xr:uid="{00000000-0005-0000-0000-00003E020000}"/>
    <cellStyle name="Migliaia 89 3 2" xfId="1173" xr:uid="{A30F175E-6D85-4E8F-BA83-2EF73D077EA9}"/>
    <cellStyle name="Migliaia 89 4" xfId="905" xr:uid="{45F98C87-6DB8-49C5-B89B-A469B01555B0}"/>
    <cellStyle name="Migliaia 9" xfId="333" xr:uid="{00000000-0005-0000-0000-00003F020000}"/>
    <cellStyle name="Migliaia 9 2" xfId="334" xr:uid="{00000000-0005-0000-0000-000040020000}"/>
    <cellStyle name="Migliaia 9 2 2" xfId="638" xr:uid="{00000000-0005-0000-0000-000041020000}"/>
    <cellStyle name="Migliaia 9 2 2 2" xfId="1176" xr:uid="{FB795578-854A-4832-BCBE-A6FC82D902C6}"/>
    <cellStyle name="Migliaia 9 2 3" xfId="908" xr:uid="{0A35F37E-7F77-45B2-89E7-470AA2860A6C}"/>
    <cellStyle name="Migliaia 9 3" xfId="637" xr:uid="{00000000-0005-0000-0000-000042020000}"/>
    <cellStyle name="Migliaia 9 3 2" xfId="1175" xr:uid="{7153BCDD-7EE3-46EC-B496-F11C003AA59C}"/>
    <cellStyle name="Migliaia 9 4" xfId="907" xr:uid="{6246D290-D29A-400F-AA6B-90021CFD8A10}"/>
    <cellStyle name="Migliaia 90" xfId="335" xr:uid="{00000000-0005-0000-0000-000043020000}"/>
    <cellStyle name="Migliaia 90 2" xfId="336" xr:uid="{00000000-0005-0000-0000-000044020000}"/>
    <cellStyle name="Migliaia 90 2 2" xfId="640" xr:uid="{00000000-0005-0000-0000-000045020000}"/>
    <cellStyle name="Migliaia 90 2 2 2" xfId="1178" xr:uid="{FF07B252-5B3A-4E2E-AE18-81319549F8BE}"/>
    <cellStyle name="Migliaia 90 2 3" xfId="910" xr:uid="{D676F105-C9F0-47B7-9D81-260A2BCE2948}"/>
    <cellStyle name="Migliaia 90 3" xfId="337" xr:uid="{00000000-0005-0000-0000-000046020000}"/>
    <cellStyle name="Migliaia 90 3 2" xfId="641" xr:uid="{00000000-0005-0000-0000-000047020000}"/>
    <cellStyle name="Migliaia 90 3 2 2" xfId="1179" xr:uid="{05807AB2-1968-40FD-9975-CF05E35F258B}"/>
    <cellStyle name="Migliaia 90 3 3" xfId="911" xr:uid="{178A30F9-1C4A-4039-8909-40A89CFE903A}"/>
    <cellStyle name="Migliaia 90 4" xfId="639" xr:uid="{00000000-0005-0000-0000-000048020000}"/>
    <cellStyle name="Migliaia 90 4 2" xfId="1177" xr:uid="{39970A37-FD2C-4749-BF4A-D35EDFBDBD89}"/>
    <cellStyle name="Migliaia 90 5" xfId="909" xr:uid="{D54E5597-D1B3-470E-95C4-3F02EA09516F}"/>
    <cellStyle name="Migliaia 91" xfId="338" xr:uid="{00000000-0005-0000-0000-000049020000}"/>
    <cellStyle name="Migliaia 91 2" xfId="339" xr:uid="{00000000-0005-0000-0000-00004A020000}"/>
    <cellStyle name="Migliaia 91 2 2" xfId="643" xr:uid="{00000000-0005-0000-0000-00004B020000}"/>
    <cellStyle name="Migliaia 91 2 2 2" xfId="1181" xr:uid="{FBAB768F-B4A5-4511-9359-CCBB68F7C0B7}"/>
    <cellStyle name="Migliaia 91 2 3" xfId="913" xr:uid="{F5F4629F-A158-408B-AB95-91CE0774EF3F}"/>
    <cellStyle name="Migliaia 91 3" xfId="340" xr:uid="{00000000-0005-0000-0000-00004C020000}"/>
    <cellStyle name="Migliaia 91 3 2" xfId="644" xr:uid="{00000000-0005-0000-0000-00004D020000}"/>
    <cellStyle name="Migliaia 91 3 2 2" xfId="1182" xr:uid="{CEEC1B95-F3AC-4C44-B09A-830FF30013F1}"/>
    <cellStyle name="Migliaia 91 3 3" xfId="914" xr:uid="{BA1BAB2B-7888-4CAE-8DEF-F0B58DFDDBEE}"/>
    <cellStyle name="Migliaia 91 4" xfId="642" xr:uid="{00000000-0005-0000-0000-00004E020000}"/>
    <cellStyle name="Migliaia 91 4 2" xfId="1180" xr:uid="{59C182AA-E9C0-4DA3-B652-374A39812D7B}"/>
    <cellStyle name="Migliaia 91 5" xfId="912" xr:uid="{2A6D86A4-2092-475F-B326-980F2E74656E}"/>
    <cellStyle name="Migliaia 92" xfId="341" xr:uid="{00000000-0005-0000-0000-00004F020000}"/>
    <cellStyle name="Migliaia 92 2" xfId="342" xr:uid="{00000000-0005-0000-0000-000050020000}"/>
    <cellStyle name="Migliaia 92 2 2" xfId="646" xr:uid="{00000000-0005-0000-0000-000051020000}"/>
    <cellStyle name="Migliaia 92 2 2 2" xfId="1184" xr:uid="{27090272-8F27-4E86-A602-C2CB62D49F1A}"/>
    <cellStyle name="Migliaia 92 2 3" xfId="916" xr:uid="{9B76F0B4-F879-4081-BABD-8CD0DD97BEA4}"/>
    <cellStyle name="Migliaia 92 3" xfId="343" xr:uid="{00000000-0005-0000-0000-000052020000}"/>
    <cellStyle name="Migliaia 92 3 2" xfId="647" xr:uid="{00000000-0005-0000-0000-000053020000}"/>
    <cellStyle name="Migliaia 92 3 2 2" xfId="1185" xr:uid="{7AABEF45-DEE0-4211-A5C1-98CA2F90436E}"/>
    <cellStyle name="Migliaia 92 3 3" xfId="917" xr:uid="{EE7E8C47-668E-4B8B-8453-012CEEF1AF00}"/>
    <cellStyle name="Migliaia 92 4" xfId="645" xr:uid="{00000000-0005-0000-0000-000054020000}"/>
    <cellStyle name="Migliaia 92 4 2" xfId="1183" xr:uid="{DB4A3CBC-7301-43A9-81EE-2540FB423A19}"/>
    <cellStyle name="Migliaia 92 5" xfId="915" xr:uid="{0C38F660-A5D4-4213-AF58-F4A096CF23D7}"/>
    <cellStyle name="Migliaia 93" xfId="344" xr:uid="{00000000-0005-0000-0000-000055020000}"/>
    <cellStyle name="Migliaia 93 2" xfId="345" xr:uid="{00000000-0005-0000-0000-000056020000}"/>
    <cellStyle name="Migliaia 93 2 2" xfId="649" xr:uid="{00000000-0005-0000-0000-000057020000}"/>
    <cellStyle name="Migliaia 93 2 2 2" xfId="1187" xr:uid="{0A998A7A-C0DD-455C-A022-3E62F12ED746}"/>
    <cellStyle name="Migliaia 93 2 3" xfId="919" xr:uid="{E612C4F9-3C41-4589-800F-5501884C1277}"/>
    <cellStyle name="Migliaia 93 3" xfId="346" xr:uid="{00000000-0005-0000-0000-000058020000}"/>
    <cellStyle name="Migliaia 93 3 2" xfId="650" xr:uid="{00000000-0005-0000-0000-000059020000}"/>
    <cellStyle name="Migliaia 93 3 2 2" xfId="1188" xr:uid="{6035C8DA-7D27-4EED-A782-2AD75603501F}"/>
    <cellStyle name="Migliaia 93 3 3" xfId="920" xr:uid="{DE824E47-079A-443D-8EF9-7B6B89A52BB7}"/>
    <cellStyle name="Migliaia 93 4" xfId="648" xr:uid="{00000000-0005-0000-0000-00005A020000}"/>
    <cellStyle name="Migliaia 93 4 2" xfId="1186" xr:uid="{9C162138-8030-49AE-BE96-745626F8B24D}"/>
    <cellStyle name="Migliaia 93 5" xfId="918" xr:uid="{3F65317E-8802-405F-8045-61C6621D6892}"/>
    <cellStyle name="Migliaia 94" xfId="347" xr:uid="{00000000-0005-0000-0000-00005B020000}"/>
    <cellStyle name="Migliaia 94 2" xfId="348" xr:uid="{00000000-0005-0000-0000-00005C020000}"/>
    <cellStyle name="Migliaia 94 2 2" xfId="652" xr:uid="{00000000-0005-0000-0000-00005D020000}"/>
    <cellStyle name="Migliaia 94 2 2 2" xfId="1190" xr:uid="{A5C9DF49-3E5D-4C1E-9E16-8E86F66C65CA}"/>
    <cellStyle name="Migliaia 94 2 3" xfId="922" xr:uid="{B4EC141B-DAF1-4BAD-A1B4-09F60B892FA8}"/>
    <cellStyle name="Migliaia 94 3" xfId="651" xr:uid="{00000000-0005-0000-0000-00005E020000}"/>
    <cellStyle name="Migliaia 94 3 2" xfId="1189" xr:uid="{335B2729-F209-4DF3-8B8C-A478118031E0}"/>
    <cellStyle name="Migliaia 94 4" xfId="921" xr:uid="{FEFBD759-178C-4A63-8C5B-6FD5E43A8683}"/>
    <cellStyle name="Migliaia 95" xfId="349" xr:uid="{00000000-0005-0000-0000-00005F020000}"/>
    <cellStyle name="Migliaia 95 2" xfId="350" xr:uid="{00000000-0005-0000-0000-000060020000}"/>
    <cellStyle name="Migliaia 95 2 2" xfId="654" xr:uid="{00000000-0005-0000-0000-000061020000}"/>
    <cellStyle name="Migliaia 95 2 2 2" xfId="1192" xr:uid="{61F4C205-F2CC-4ED6-A414-E54140F6AA5E}"/>
    <cellStyle name="Migliaia 95 2 3" xfId="924" xr:uid="{D8BF91A1-5640-41BF-90BC-0CC1EEC79CF9}"/>
    <cellStyle name="Migliaia 95 3" xfId="653" xr:uid="{00000000-0005-0000-0000-000062020000}"/>
    <cellStyle name="Migliaia 95 3 2" xfId="1191" xr:uid="{3EF729D0-5135-4583-9D87-D98BE82363B0}"/>
    <cellStyle name="Migliaia 95 4" xfId="923" xr:uid="{49678A68-E6D1-4362-B86E-E6BECBBB0E51}"/>
    <cellStyle name="Migliaia 96" xfId="351" xr:uid="{00000000-0005-0000-0000-000063020000}"/>
    <cellStyle name="Migliaia 96 2" xfId="352" xr:uid="{00000000-0005-0000-0000-000064020000}"/>
    <cellStyle name="Migliaia 96 2 2" xfId="656" xr:uid="{00000000-0005-0000-0000-000065020000}"/>
    <cellStyle name="Migliaia 96 2 2 2" xfId="1194" xr:uid="{3631EBC0-272F-4EE5-89C1-9C545CF945F0}"/>
    <cellStyle name="Migliaia 96 2 3" xfId="926" xr:uid="{3DE32AD5-4A73-46B7-A477-392F6591ADF8}"/>
    <cellStyle name="Migliaia 96 3" xfId="655" xr:uid="{00000000-0005-0000-0000-000066020000}"/>
    <cellStyle name="Migliaia 96 3 2" xfId="1193" xr:uid="{00CB8E27-F2BD-4843-95CF-1FA8E51E9B79}"/>
    <cellStyle name="Migliaia 96 4" xfId="925" xr:uid="{06487082-D21E-4E78-86D4-C191D7609D02}"/>
    <cellStyle name="Migliaia 97" xfId="353" xr:uid="{00000000-0005-0000-0000-000067020000}"/>
    <cellStyle name="Migliaia 97 2" xfId="354" xr:uid="{00000000-0005-0000-0000-000068020000}"/>
    <cellStyle name="Migliaia 97 2 2" xfId="658" xr:uid="{00000000-0005-0000-0000-000069020000}"/>
    <cellStyle name="Migliaia 97 2 2 2" xfId="1196" xr:uid="{3C5144C2-9140-45AC-B0CA-81C00C097B4D}"/>
    <cellStyle name="Migliaia 97 2 3" xfId="928" xr:uid="{FD92956E-5606-4319-85C0-ACF71F0D4A86}"/>
    <cellStyle name="Migliaia 97 3" xfId="657" xr:uid="{00000000-0005-0000-0000-00006A020000}"/>
    <cellStyle name="Migliaia 97 3 2" xfId="1195" xr:uid="{FADABBE7-C452-4497-9397-799E2EA667A9}"/>
    <cellStyle name="Migliaia 97 4" xfId="927" xr:uid="{CB39E977-DBDC-461F-9431-99DE210BBBB3}"/>
    <cellStyle name="Migliaia 98" xfId="355" xr:uid="{00000000-0005-0000-0000-00006B020000}"/>
    <cellStyle name="Migliaia 98 2" xfId="356" xr:uid="{00000000-0005-0000-0000-00006C020000}"/>
    <cellStyle name="Migliaia 98 2 2" xfId="660" xr:uid="{00000000-0005-0000-0000-00006D020000}"/>
    <cellStyle name="Migliaia 98 2 2 2" xfId="1198" xr:uid="{25D59312-D414-47BB-A257-CC898237EB43}"/>
    <cellStyle name="Migliaia 98 2 3" xfId="930" xr:uid="{AB905BE4-2262-4B8F-AA4B-00A2AB9FA0FD}"/>
    <cellStyle name="Migliaia 98 3" xfId="659" xr:uid="{00000000-0005-0000-0000-00006E020000}"/>
    <cellStyle name="Migliaia 98 3 2" xfId="1197" xr:uid="{6E61CE60-F057-44F2-8646-7AA487C5A2BD}"/>
    <cellStyle name="Migliaia 98 4" xfId="929" xr:uid="{4B0CFB52-7EA0-4C8C-B1BB-E8790BDF6429}"/>
    <cellStyle name="Migliaia 99" xfId="357" xr:uid="{00000000-0005-0000-0000-00006F020000}"/>
    <cellStyle name="Migliaia 99 2" xfId="358" xr:uid="{00000000-0005-0000-0000-000070020000}"/>
    <cellStyle name="Migliaia 99 2 2" xfId="662" xr:uid="{00000000-0005-0000-0000-000071020000}"/>
    <cellStyle name="Migliaia 99 2 2 2" xfId="1200" xr:uid="{A460904F-4C05-471F-9C3C-4EBE35439F76}"/>
    <cellStyle name="Migliaia 99 2 3" xfId="932" xr:uid="{5A8139BD-0270-4C64-AC6B-FCFA595650DE}"/>
    <cellStyle name="Migliaia 99 3" xfId="661" xr:uid="{00000000-0005-0000-0000-000072020000}"/>
    <cellStyle name="Migliaia 99 3 2" xfId="1199" xr:uid="{2D2E1DA5-C9F4-4C49-BA55-4E39B938D1F6}"/>
    <cellStyle name="Migliaia 99 4" xfId="931" xr:uid="{D5F78322-4084-43AC-91FD-62331F834A32}"/>
    <cellStyle name="Neutral" xfId="359" xr:uid="{00000000-0005-0000-0000-000073020000}"/>
    <cellStyle name="Neutrale 2" xfId="360" xr:uid="{00000000-0005-0000-0000-000074020000}"/>
    <cellStyle name="Normale" xfId="0" builtinId="0"/>
    <cellStyle name="Normale 2" xfId="361" xr:uid="{00000000-0005-0000-0000-000076020000}"/>
    <cellStyle name="Normale 2 2" xfId="362" xr:uid="{00000000-0005-0000-0000-000077020000}"/>
    <cellStyle name="Normale 2 3" xfId="363" xr:uid="{00000000-0005-0000-0000-000078020000}"/>
    <cellStyle name="Normale 2 4" xfId="664" xr:uid="{322E85D7-4B9C-4D95-842A-16574ED0EB6D}"/>
    <cellStyle name="Normale 3" xfId="364" xr:uid="{00000000-0005-0000-0000-000079020000}"/>
    <cellStyle name="Normale 3 2" xfId="365" xr:uid="{00000000-0005-0000-0000-00007A020000}"/>
    <cellStyle name="Normale 4" xfId="366" xr:uid="{00000000-0005-0000-0000-00007B020000}"/>
    <cellStyle name="Normale 4 2" xfId="367" xr:uid="{00000000-0005-0000-0000-00007C020000}"/>
    <cellStyle name="Normale 5" xfId="368" xr:uid="{00000000-0005-0000-0000-00007D020000}"/>
    <cellStyle name="Normale 6" xfId="369" xr:uid="{00000000-0005-0000-0000-00007E020000}"/>
    <cellStyle name="Normale 6 2" xfId="370" xr:uid="{00000000-0005-0000-0000-00007F020000}"/>
    <cellStyle name="Normale 7" xfId="371" xr:uid="{00000000-0005-0000-0000-000080020000}"/>
    <cellStyle name="Normale 7 2" xfId="372" xr:uid="{00000000-0005-0000-0000-000081020000}"/>
    <cellStyle name="Normale 7 3" xfId="373" xr:uid="{00000000-0005-0000-0000-000082020000}"/>
    <cellStyle name="Normale 8" xfId="374" xr:uid="{00000000-0005-0000-0000-000083020000}"/>
    <cellStyle name="Nota 2" xfId="375" xr:uid="{00000000-0005-0000-0000-000084020000}"/>
    <cellStyle name="Nota 2 2" xfId="376" xr:uid="{00000000-0005-0000-0000-000085020000}"/>
    <cellStyle name="Nota 2 3" xfId="377" xr:uid="{00000000-0005-0000-0000-000086020000}"/>
    <cellStyle name="Note" xfId="378" xr:uid="{00000000-0005-0000-0000-000087020000}"/>
    <cellStyle name="Output 2" xfId="379" xr:uid="{00000000-0005-0000-0000-000088020000}"/>
    <cellStyle name="Percentuale" xfId="2" builtinId="5"/>
    <cellStyle name="Percentuale 2" xfId="380" xr:uid="{00000000-0005-0000-0000-00008A020000}"/>
    <cellStyle name="Testo avviso 2" xfId="381" xr:uid="{00000000-0005-0000-0000-00008B020000}"/>
    <cellStyle name="Testo descrittivo 2" xfId="382" xr:uid="{00000000-0005-0000-0000-00008C020000}"/>
    <cellStyle name="Title" xfId="383" xr:uid="{00000000-0005-0000-0000-00008D020000}"/>
    <cellStyle name="Titolo 1 2" xfId="384" xr:uid="{00000000-0005-0000-0000-00008E020000}"/>
    <cellStyle name="Titolo 2 2" xfId="385" xr:uid="{00000000-0005-0000-0000-00008F020000}"/>
    <cellStyle name="Titolo 3 2" xfId="386" xr:uid="{00000000-0005-0000-0000-000090020000}"/>
    <cellStyle name="Titolo 4 2" xfId="387" xr:uid="{00000000-0005-0000-0000-000091020000}"/>
    <cellStyle name="Titolo 5" xfId="388" xr:uid="{00000000-0005-0000-0000-000092020000}"/>
    <cellStyle name="Total" xfId="389" xr:uid="{00000000-0005-0000-0000-000093020000}"/>
    <cellStyle name="Totale 2" xfId="390" xr:uid="{00000000-0005-0000-0000-000094020000}"/>
    <cellStyle name="Valore non valido 2" xfId="391" xr:uid="{00000000-0005-0000-0000-000095020000}"/>
    <cellStyle name="Valore valido 2" xfId="392" xr:uid="{00000000-0005-0000-0000-000096020000}"/>
    <cellStyle name="Warning Text" xfId="393" xr:uid="{00000000-0005-0000-0000-00009702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99FF"/>
      <color rgb="FFFF66FF"/>
      <color rgb="FF99CCFF"/>
      <color rgb="FFCCFF99"/>
      <color rgb="FFFFFF99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9F8575-DE96-44DD-987F-06016DA45C0C}">
  <sheetPr>
    <tabColor rgb="FFFF99FF"/>
    <pageSetUpPr fitToPage="1"/>
  </sheetPr>
  <dimension ref="A1:H20"/>
  <sheetViews>
    <sheetView showGridLines="0" zoomScale="80" zoomScaleNormal="80" workbookViewId="0">
      <selection activeCell="A30" sqref="A30"/>
    </sheetView>
  </sheetViews>
  <sheetFormatPr defaultColWidth="56.28515625" defaultRowHeight="12" x14ac:dyDescent="0.2"/>
  <cols>
    <col min="1" max="1" width="56.7109375" style="218" bestFit="1" customWidth="1"/>
    <col min="2" max="2" width="15.5703125" style="218" bestFit="1" customWidth="1"/>
    <col min="3" max="3" width="10" style="218" bestFit="1" customWidth="1"/>
    <col min="4" max="4" width="15.5703125" style="197" customWidth="1"/>
    <col min="5" max="8" width="12" style="218" customWidth="1"/>
    <col min="9" max="16384" width="56.28515625" style="218"/>
  </cols>
  <sheetData>
    <row r="1" spans="1:8" s="217" customFormat="1" ht="18.75" x14ac:dyDescent="0.3">
      <c r="A1" s="219" t="s">
        <v>1070</v>
      </c>
      <c r="B1" s="219"/>
      <c r="D1" s="148"/>
    </row>
    <row r="2" spans="1:8" ht="22.5" customHeight="1" x14ac:dyDescent="0.2">
      <c r="B2" s="142"/>
    </row>
    <row r="3" spans="1:8" s="196" customFormat="1" ht="28.5" customHeight="1" x14ac:dyDescent="0.3">
      <c r="A3" s="179" t="s">
        <v>1075</v>
      </c>
      <c r="B3" s="194" t="s">
        <v>1076</v>
      </c>
      <c r="C3" s="194" t="s">
        <v>1077</v>
      </c>
      <c r="D3" s="178"/>
    </row>
    <row r="4" spans="1:8" s="191" customFormat="1" ht="24.75" customHeight="1" x14ac:dyDescent="0.25">
      <c r="A4" s="193" t="s">
        <v>549</v>
      </c>
      <c r="B4" s="192">
        <v>64032625.484425537</v>
      </c>
      <c r="C4" s="176">
        <f>+B4/$B$15</f>
        <v>0.12603971849071696</v>
      </c>
      <c r="D4" s="192"/>
      <c r="E4" s="180"/>
      <c r="F4" s="180"/>
      <c r="G4" s="180"/>
      <c r="H4" s="180"/>
    </row>
    <row r="5" spans="1:8" s="191" customFormat="1" ht="24.75" customHeight="1" x14ac:dyDescent="0.25">
      <c r="A5" s="193" t="s">
        <v>550</v>
      </c>
      <c r="B5" s="192">
        <v>24553948.971085072</v>
      </c>
      <c r="C5" s="176">
        <f t="shared" ref="C5:C14" si="0">+B5/$B$15</f>
        <v>4.8331187308627913E-2</v>
      </c>
      <c r="D5" s="192"/>
      <c r="E5" s="180"/>
      <c r="F5" s="180"/>
      <c r="G5" s="180"/>
      <c r="H5" s="180"/>
    </row>
    <row r="6" spans="1:8" s="191" customFormat="1" ht="24.75" customHeight="1" x14ac:dyDescent="0.25">
      <c r="A6" s="193" t="s">
        <v>551</v>
      </c>
      <c r="B6" s="192">
        <v>57567174.113843188</v>
      </c>
      <c r="C6" s="176">
        <f t="shared" si="0"/>
        <v>0.11331333620514558</v>
      </c>
      <c r="D6" s="192"/>
      <c r="E6" s="180"/>
      <c r="F6" s="180"/>
      <c r="G6" s="180"/>
      <c r="H6" s="180"/>
    </row>
    <row r="7" spans="1:8" s="191" customFormat="1" ht="24.75" customHeight="1" x14ac:dyDescent="0.25">
      <c r="A7" s="193" t="s">
        <v>552</v>
      </c>
      <c r="B7" s="192">
        <v>161320374.45463508</v>
      </c>
      <c r="C7" s="176">
        <f t="shared" si="0"/>
        <v>0.31753773063740348</v>
      </c>
      <c r="D7" s="192"/>
      <c r="E7" s="180"/>
      <c r="F7" s="180"/>
      <c r="G7" s="180"/>
      <c r="H7" s="180"/>
    </row>
    <row r="8" spans="1:8" s="191" customFormat="1" ht="24.75" customHeight="1" x14ac:dyDescent="0.25">
      <c r="A8" s="190" t="s">
        <v>553</v>
      </c>
      <c r="B8" s="189">
        <v>69149222.619232818</v>
      </c>
      <c r="C8" s="174">
        <f t="shared" si="0"/>
        <v>0.13611106036718545</v>
      </c>
      <c r="D8" s="189"/>
      <c r="E8" s="180"/>
      <c r="F8" s="180"/>
      <c r="G8" s="180"/>
      <c r="H8" s="180"/>
    </row>
    <row r="9" spans="1:8" s="191" customFormat="1" ht="24.75" customHeight="1" x14ac:dyDescent="0.25">
      <c r="A9" s="190" t="s">
        <v>1072</v>
      </c>
      <c r="B9" s="189">
        <v>88250131.361106157</v>
      </c>
      <c r="C9" s="174">
        <f t="shared" si="0"/>
        <v>0.17370866225418213</v>
      </c>
      <c r="D9" s="189"/>
      <c r="E9" s="180"/>
      <c r="F9" s="180"/>
      <c r="G9" s="180"/>
      <c r="H9" s="180"/>
    </row>
    <row r="10" spans="1:8" s="191" customFormat="1" ht="24.75" customHeight="1" x14ac:dyDescent="0.25">
      <c r="A10" s="190" t="s">
        <v>554</v>
      </c>
      <c r="B10" s="189">
        <v>3921020.4742960958</v>
      </c>
      <c r="C10" s="174">
        <f t="shared" si="0"/>
        <v>7.7180080160358447E-3</v>
      </c>
      <c r="D10" s="189"/>
      <c r="E10" s="180"/>
      <c r="F10" s="180"/>
      <c r="G10" s="180"/>
      <c r="H10" s="180"/>
    </row>
    <row r="11" spans="1:8" s="191" customFormat="1" ht="24.75" customHeight="1" x14ac:dyDescent="0.25">
      <c r="A11" s="193" t="s">
        <v>555</v>
      </c>
      <c r="B11" s="192">
        <v>52863414.259523056</v>
      </c>
      <c r="C11" s="176">
        <f t="shared" si="0"/>
        <v>0.10405460968251307</v>
      </c>
      <c r="D11" s="192"/>
      <c r="E11" s="180"/>
      <c r="F11" s="180"/>
      <c r="G11" s="180"/>
      <c r="H11" s="180"/>
    </row>
    <row r="12" spans="1:8" s="191" customFormat="1" ht="24.75" customHeight="1" x14ac:dyDescent="0.25">
      <c r="A12" s="193" t="s">
        <v>556</v>
      </c>
      <c r="B12" s="192">
        <v>91504648.306870773</v>
      </c>
      <c r="C12" s="176">
        <f t="shared" si="0"/>
        <v>0.1801147465989075</v>
      </c>
      <c r="D12" s="192"/>
      <c r="E12" s="180"/>
      <c r="F12" s="180"/>
      <c r="G12" s="180"/>
      <c r="H12" s="180"/>
    </row>
    <row r="13" spans="1:8" s="191" customFormat="1" ht="24.75" customHeight="1" x14ac:dyDescent="0.25">
      <c r="A13" s="188" t="s">
        <v>1073</v>
      </c>
      <c r="B13" s="192">
        <v>4442300</v>
      </c>
      <c r="C13" s="176">
        <f t="shared" si="0"/>
        <v>8.7440775263462577E-3</v>
      </c>
      <c r="D13" s="192"/>
      <c r="E13" s="180"/>
      <c r="F13" s="180"/>
      <c r="G13" s="180"/>
      <c r="H13" s="180"/>
    </row>
    <row r="14" spans="1:8" s="191" customFormat="1" ht="24.75" customHeight="1" x14ac:dyDescent="0.25">
      <c r="A14" s="193" t="s">
        <v>1074</v>
      </c>
      <c r="B14" s="192">
        <v>51750808.769161999</v>
      </c>
      <c r="C14" s="176">
        <f t="shared" si="0"/>
        <v>0.10186459355033929</v>
      </c>
      <c r="D14" s="192"/>
      <c r="E14" s="180"/>
      <c r="F14" s="180"/>
      <c r="G14" s="180"/>
      <c r="H14" s="180"/>
    </row>
    <row r="15" spans="1:8" s="196" customFormat="1" ht="24.75" customHeight="1" x14ac:dyDescent="0.3">
      <c r="A15" s="195" t="s">
        <v>634</v>
      </c>
      <c r="B15" s="187">
        <f>B4+B5+B6+B7+B11+B12+B14+B13</f>
        <v>508035294.35954469</v>
      </c>
      <c r="C15" s="175">
        <f>C4+C5+C6+C7+C11+C12+C14+C13</f>
        <v>0.99999999999999989</v>
      </c>
      <c r="D15" s="177"/>
    </row>
    <row r="16" spans="1:8" s="142" customFormat="1" ht="13.5" customHeight="1" x14ac:dyDescent="0.2">
      <c r="A16" s="186"/>
      <c r="B16" s="185"/>
      <c r="C16" s="185"/>
      <c r="D16" s="185"/>
    </row>
    <row r="17" spans="1:8" s="182" customFormat="1" ht="24.75" customHeight="1" x14ac:dyDescent="0.25">
      <c r="A17" s="181" t="s">
        <v>1071</v>
      </c>
      <c r="B17" s="192">
        <v>16069796.8175391</v>
      </c>
      <c r="C17" s="192"/>
      <c r="D17" s="192"/>
      <c r="E17" s="180"/>
      <c r="F17" s="180"/>
      <c r="G17" s="180"/>
      <c r="H17" s="180"/>
    </row>
    <row r="18" spans="1:8" s="142" customFormat="1" ht="11.25" customHeight="1" x14ac:dyDescent="0.25">
      <c r="A18" s="184"/>
      <c r="B18" s="183"/>
      <c r="C18" s="192"/>
      <c r="D18" s="183"/>
    </row>
    <row r="19" spans="1:8" s="196" customFormat="1" ht="24.75" customHeight="1" x14ac:dyDescent="0.3">
      <c r="A19" s="195" t="s">
        <v>1031</v>
      </c>
      <c r="B19" s="187">
        <f>B15+B17</f>
        <v>524105091.17708379</v>
      </c>
      <c r="C19" s="192"/>
      <c r="D19" s="177"/>
    </row>
    <row r="20" spans="1:8" x14ac:dyDescent="0.2">
      <c r="B20" s="30"/>
    </row>
  </sheetData>
  <pageMargins left="0.70866141732283472" right="0.70866141732283472" top="0.74803149606299213" bottom="0.74803149606299213" header="0.31496062992125984" footer="0.31496062992125984"/>
  <pageSetup paperSize="8"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CB9789-6A7B-4A81-9213-508FBBF90F39}">
  <sheetPr>
    <tabColor rgb="FFFF99FF"/>
    <pageSetUpPr fitToPage="1"/>
  </sheetPr>
  <dimension ref="A1:K20"/>
  <sheetViews>
    <sheetView showGridLines="0" zoomScale="80" zoomScaleNormal="80" workbookViewId="0">
      <selection activeCell="C32" sqref="C32"/>
    </sheetView>
  </sheetViews>
  <sheetFormatPr defaultColWidth="56.28515625" defaultRowHeight="12" x14ac:dyDescent="0.2"/>
  <cols>
    <col min="1" max="1" width="56.7109375" style="218" bestFit="1" customWidth="1"/>
    <col min="2" max="2" width="14.28515625" style="218" bestFit="1" customWidth="1"/>
    <col min="3" max="6" width="15.5703125" style="218" bestFit="1" customWidth="1"/>
    <col min="7" max="11" width="12" style="218" customWidth="1"/>
    <col min="12" max="16384" width="56.28515625" style="218"/>
  </cols>
  <sheetData>
    <row r="1" spans="1:11" s="217" customFormat="1" ht="18.75" x14ac:dyDescent="0.3">
      <c r="A1" s="219" t="s">
        <v>1070</v>
      </c>
      <c r="B1" s="219"/>
    </row>
    <row r="2" spans="1:11" ht="22.5" customHeight="1" x14ac:dyDescent="0.2">
      <c r="B2" s="142"/>
      <c r="C2" s="142"/>
      <c r="D2" s="142"/>
      <c r="E2" s="142"/>
      <c r="F2" s="142"/>
    </row>
    <row r="3" spans="1:11" s="196" customFormat="1" ht="34.5" x14ac:dyDescent="0.3">
      <c r="A3" s="195" t="s">
        <v>1069</v>
      </c>
      <c r="B3" s="194" t="s">
        <v>1033</v>
      </c>
      <c r="C3" s="194" t="s">
        <v>1034</v>
      </c>
      <c r="D3" s="194" t="s">
        <v>1035</v>
      </c>
      <c r="E3" s="194" t="s">
        <v>1036</v>
      </c>
      <c r="F3" s="194" t="s">
        <v>1038</v>
      </c>
    </row>
    <row r="4" spans="1:11" s="191" customFormat="1" ht="24.75" customHeight="1" x14ac:dyDescent="0.25">
      <c r="A4" s="193" t="s">
        <v>549</v>
      </c>
      <c r="B4" s="192">
        <v>10631061.684804535</v>
      </c>
      <c r="C4" s="192">
        <v>17420731.849483166</v>
      </c>
      <c r="D4" s="192">
        <v>16371041.717128741</v>
      </c>
      <c r="E4" s="192">
        <v>9300790.0153590348</v>
      </c>
      <c r="F4" s="192">
        <v>10309000.217650063</v>
      </c>
      <c r="G4" s="180"/>
      <c r="H4" s="180"/>
      <c r="I4" s="180"/>
      <c r="J4" s="180"/>
      <c r="K4" s="180"/>
    </row>
    <row r="5" spans="1:11" s="191" customFormat="1" ht="24.75" customHeight="1" x14ac:dyDescent="0.25">
      <c r="A5" s="193" t="s">
        <v>550</v>
      </c>
      <c r="B5" s="192">
        <v>5917117.4109867644</v>
      </c>
      <c r="C5" s="192">
        <v>7780886.0496102916</v>
      </c>
      <c r="D5" s="192">
        <v>5341365.6060181586</v>
      </c>
      <c r="E5" s="192">
        <v>2696971.6313951383</v>
      </c>
      <c r="F5" s="192">
        <v>2817608.2730747154</v>
      </c>
      <c r="G5" s="180"/>
      <c r="H5" s="180"/>
      <c r="I5" s="180"/>
      <c r="J5" s="180"/>
      <c r="K5" s="180"/>
    </row>
    <row r="6" spans="1:11" s="191" customFormat="1" ht="24.75" customHeight="1" x14ac:dyDescent="0.25">
      <c r="A6" s="193" t="s">
        <v>551</v>
      </c>
      <c r="B6" s="192">
        <v>7159404.9482172709</v>
      </c>
      <c r="C6" s="192">
        <v>13299939.313394781</v>
      </c>
      <c r="D6" s="192">
        <v>13502578.692743162</v>
      </c>
      <c r="E6" s="192">
        <v>12536467.448750019</v>
      </c>
      <c r="F6" s="192">
        <v>11068783.710737962</v>
      </c>
      <c r="G6" s="180"/>
      <c r="H6" s="180"/>
      <c r="I6" s="180"/>
      <c r="J6" s="180"/>
      <c r="K6" s="180"/>
    </row>
    <row r="7" spans="1:11" s="191" customFormat="1" ht="24.75" customHeight="1" x14ac:dyDescent="0.25">
      <c r="A7" s="193" t="s">
        <v>552</v>
      </c>
      <c r="B7" s="192">
        <v>25118728.654454645</v>
      </c>
      <c r="C7" s="192">
        <v>36985229.714561105</v>
      </c>
      <c r="D7" s="192">
        <v>37113321.475469746</v>
      </c>
      <c r="E7" s="192">
        <v>32698977.443967484</v>
      </c>
      <c r="F7" s="192">
        <v>29404117.166182116</v>
      </c>
      <c r="G7" s="180"/>
      <c r="H7" s="180"/>
      <c r="I7" s="180"/>
      <c r="J7" s="180"/>
      <c r="K7" s="180"/>
    </row>
    <row r="8" spans="1:11" s="191" customFormat="1" ht="24.75" customHeight="1" x14ac:dyDescent="0.25">
      <c r="A8" s="190" t="s">
        <v>553</v>
      </c>
      <c r="B8" s="189">
        <v>11310538.177085336</v>
      </c>
      <c r="C8" s="189">
        <v>17200765.106965762</v>
      </c>
      <c r="D8" s="189">
        <v>16227101.784049116</v>
      </c>
      <c r="E8" s="189">
        <v>13939784.891165709</v>
      </c>
      <c r="F8" s="189">
        <v>10471032.659966897</v>
      </c>
      <c r="G8" s="180"/>
      <c r="H8" s="180"/>
      <c r="I8" s="180"/>
      <c r="J8" s="180"/>
      <c r="K8" s="180"/>
    </row>
    <row r="9" spans="1:11" s="191" customFormat="1" ht="24.75" customHeight="1" x14ac:dyDescent="0.25">
      <c r="A9" s="190" t="s">
        <v>1072</v>
      </c>
      <c r="B9" s="189">
        <v>13492098.237984795</v>
      </c>
      <c r="C9" s="189">
        <v>18850362.924230006</v>
      </c>
      <c r="D9" s="189">
        <v>19924415.400794331</v>
      </c>
      <c r="E9" s="189">
        <v>17959459.196296088</v>
      </c>
      <c r="F9" s="189">
        <v>18023795.601800956</v>
      </c>
      <c r="G9" s="180"/>
      <c r="H9" s="180"/>
      <c r="I9" s="180"/>
      <c r="J9" s="180"/>
      <c r="K9" s="180"/>
    </row>
    <row r="10" spans="1:11" s="191" customFormat="1" ht="24.75" customHeight="1" x14ac:dyDescent="0.25">
      <c r="A10" s="190" t="s">
        <v>554</v>
      </c>
      <c r="B10" s="189">
        <v>316092.23938451399</v>
      </c>
      <c r="C10" s="189">
        <v>934101.6833653379</v>
      </c>
      <c r="D10" s="189">
        <v>961804.29062629619</v>
      </c>
      <c r="E10" s="189">
        <v>799733.35650568374</v>
      </c>
      <c r="F10" s="189">
        <v>909288.90441426379</v>
      </c>
      <c r="G10" s="180"/>
      <c r="H10" s="180"/>
      <c r="I10" s="180"/>
      <c r="J10" s="180"/>
      <c r="K10" s="180"/>
    </row>
    <row r="11" spans="1:11" s="191" customFormat="1" ht="24.75" customHeight="1" x14ac:dyDescent="0.25">
      <c r="A11" s="193" t="s">
        <v>555</v>
      </c>
      <c r="B11" s="192">
        <v>4952449.6875643982</v>
      </c>
      <c r="C11" s="192">
        <v>9200957.3702576198</v>
      </c>
      <c r="D11" s="192">
        <v>9675389.3685929179</v>
      </c>
      <c r="E11" s="192">
        <v>12660083.98033984</v>
      </c>
      <c r="F11" s="192">
        <v>16374533.85276828</v>
      </c>
      <c r="G11" s="180"/>
      <c r="H11" s="180"/>
      <c r="I11" s="180"/>
      <c r="J11" s="180"/>
      <c r="K11" s="180"/>
    </row>
    <row r="12" spans="1:11" s="191" customFormat="1" ht="24.75" customHeight="1" x14ac:dyDescent="0.25">
      <c r="A12" s="193" t="s">
        <v>556</v>
      </c>
      <c r="B12" s="192">
        <v>11297829.206161859</v>
      </c>
      <c r="C12" s="192">
        <v>18779787.661002807</v>
      </c>
      <c r="D12" s="192">
        <v>20888743.411746204</v>
      </c>
      <c r="E12" s="192">
        <v>20388712.44909915</v>
      </c>
      <c r="F12" s="192">
        <v>20149575.578860756</v>
      </c>
      <c r="G12" s="180"/>
      <c r="H12" s="180"/>
      <c r="I12" s="180"/>
      <c r="J12" s="180"/>
      <c r="K12" s="180"/>
    </row>
    <row r="13" spans="1:11" s="191" customFormat="1" ht="24.75" customHeight="1" x14ac:dyDescent="0.25">
      <c r="A13" s="188" t="s">
        <v>1073</v>
      </c>
      <c r="B13" s="192">
        <v>942570.34632712917</v>
      </c>
      <c r="C13" s="192">
        <v>1090286.4141316367</v>
      </c>
      <c r="D13" s="192">
        <v>1042653.6570711447</v>
      </c>
      <c r="E13" s="192">
        <v>1115390.7366834031</v>
      </c>
      <c r="F13" s="192">
        <v>251398.84578668594</v>
      </c>
      <c r="G13" s="180"/>
      <c r="H13" s="180"/>
      <c r="I13" s="180"/>
      <c r="J13" s="180"/>
      <c r="K13" s="180"/>
    </row>
    <row r="14" spans="1:11" s="191" customFormat="1" ht="24.75" customHeight="1" x14ac:dyDescent="0.25">
      <c r="A14" s="193" t="s">
        <v>1074</v>
      </c>
      <c r="B14" s="192">
        <v>12777420.289229274</v>
      </c>
      <c r="C14" s="192">
        <v>15281235.87216606</v>
      </c>
      <c r="D14" s="192">
        <v>11337170.868845375</v>
      </c>
      <c r="E14" s="192">
        <v>6641418.0602488471</v>
      </c>
      <c r="F14" s="192">
        <v>5713563.678672445</v>
      </c>
      <c r="G14" s="180"/>
      <c r="H14" s="180"/>
      <c r="I14" s="180"/>
      <c r="J14" s="180"/>
      <c r="K14" s="180"/>
    </row>
    <row r="15" spans="1:11" s="196" customFormat="1" ht="24.75" customHeight="1" x14ac:dyDescent="0.3">
      <c r="A15" s="195" t="s">
        <v>634</v>
      </c>
      <c r="B15" s="187">
        <f>B4+B5+B6+B7+B11+B12+B14+B13</f>
        <v>78796582.227745861</v>
      </c>
      <c r="C15" s="187">
        <f>C4+C5+C6+C7+C11+C12+C14+C13</f>
        <v>119839054.24460748</v>
      </c>
      <c r="D15" s="187">
        <f>D4+D5+D6+D7+D11+D12+D14+D13</f>
        <v>115272264.79761544</v>
      </c>
      <c r="E15" s="187">
        <f>E4+E5+E6+E7+E11+E12+E14+E13</f>
        <v>98038811.765842915</v>
      </c>
      <c r="F15" s="187">
        <f>F4+F5+F6+F7+F11+F12+F14+F13</f>
        <v>96088581.323733047</v>
      </c>
    </row>
    <row r="16" spans="1:11" s="142" customFormat="1" ht="13.5" customHeight="1" x14ac:dyDescent="0.2">
      <c r="A16" s="186"/>
      <c r="B16" s="185"/>
      <c r="C16" s="185"/>
      <c r="D16" s="185"/>
      <c r="E16" s="185"/>
      <c r="F16" s="185"/>
    </row>
    <row r="17" spans="1:11" s="182" customFormat="1" ht="24.75" customHeight="1" x14ac:dyDescent="0.25">
      <c r="A17" s="181" t="s">
        <v>1071</v>
      </c>
      <c r="B17" s="192">
        <v>1152823.8775688561</v>
      </c>
      <c r="C17" s="192">
        <v>4212961.3418311439</v>
      </c>
      <c r="D17" s="192">
        <v>3775000</v>
      </c>
      <c r="E17" s="192">
        <v>2878471.5981390998</v>
      </c>
      <c r="F17" s="192">
        <v>4050539.9999999995</v>
      </c>
      <c r="G17" s="180"/>
      <c r="H17" s="180"/>
      <c r="I17" s="180"/>
      <c r="J17" s="180"/>
      <c r="K17" s="180"/>
    </row>
    <row r="18" spans="1:11" s="142" customFormat="1" ht="11.25" customHeight="1" x14ac:dyDescent="0.2">
      <c r="A18" s="184"/>
      <c r="B18" s="183"/>
      <c r="C18" s="183"/>
      <c r="D18" s="183"/>
      <c r="E18" s="183"/>
      <c r="F18" s="183"/>
    </row>
    <row r="19" spans="1:11" s="196" customFormat="1" ht="24.75" customHeight="1" x14ac:dyDescent="0.3">
      <c r="A19" s="195" t="s">
        <v>1031</v>
      </c>
      <c r="B19" s="187">
        <f>B15+B17</f>
        <v>79949406.105314717</v>
      </c>
      <c r="C19" s="187">
        <f>C15+C17</f>
        <v>124052015.58643863</v>
      </c>
      <c r="D19" s="187">
        <f>D15+D17</f>
        <v>119047264.79761544</v>
      </c>
      <c r="E19" s="187">
        <f>E15+E17</f>
        <v>100917283.36398202</v>
      </c>
      <c r="F19" s="187">
        <f>F15+F17</f>
        <v>100139121.32373305</v>
      </c>
    </row>
    <row r="20" spans="1:11" x14ac:dyDescent="0.2">
      <c r="B20" s="30"/>
      <c r="C20" s="30"/>
      <c r="D20" s="30"/>
      <c r="E20" s="30"/>
      <c r="F20" s="30"/>
    </row>
  </sheetData>
  <pageMargins left="0.70866141732283472" right="0.70866141732283472" top="0.74803149606299213" bottom="0.74803149606299213" header="0.31496062992125984" footer="0.31496062992125984"/>
  <pageSetup paperSize="8" scale="7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FFEBC2-383C-4CAC-8AD6-07FFFF3FF105}">
  <sheetPr>
    <tabColor rgb="FFFF99FF"/>
    <pageSetUpPr fitToPage="1"/>
  </sheetPr>
  <dimension ref="A1:J544"/>
  <sheetViews>
    <sheetView tabSelected="1" zoomScale="80" zoomScaleNormal="80" workbookViewId="0">
      <pane xSplit="2" ySplit="3" topLeftCell="C4" activePane="bottomRight" state="frozen"/>
      <selection activeCell="D3" sqref="D3"/>
      <selection pane="topRight" activeCell="D3" sqref="D3"/>
      <selection pane="bottomLeft" activeCell="D3" sqref="D3"/>
      <selection pane="bottomRight" activeCell="D26" sqref="D26"/>
    </sheetView>
  </sheetViews>
  <sheetFormatPr defaultColWidth="8.7109375" defaultRowHeight="15" x14ac:dyDescent="0.25"/>
  <cols>
    <col min="1" max="1" width="18.140625" style="143" customWidth="1"/>
    <col min="2" max="2" width="76.7109375" style="144" bestFit="1" customWidth="1"/>
    <col min="3" max="3" width="20.28515625" style="154" customWidth="1"/>
    <col min="4" max="4" width="47.7109375" style="145" bestFit="1" customWidth="1"/>
    <col min="5" max="5" width="21.28515625" style="145" bestFit="1" customWidth="1"/>
    <col min="6" max="9" width="16.7109375" style="146" bestFit="1" customWidth="1"/>
    <col min="10" max="10" width="16.7109375" style="146" customWidth="1"/>
    <col min="11" max="16384" width="8.7109375" style="143"/>
  </cols>
  <sheetData>
    <row r="1" spans="1:10" ht="18.75" x14ac:dyDescent="0.25">
      <c r="A1" s="212" t="s">
        <v>1037</v>
      </c>
      <c r="B1" s="216"/>
      <c r="C1" s="211"/>
      <c r="D1" s="210"/>
      <c r="E1" s="209"/>
      <c r="F1" s="208"/>
      <c r="G1" s="208"/>
      <c r="H1" s="208"/>
      <c r="I1" s="208"/>
      <c r="J1" s="208"/>
    </row>
    <row r="2" spans="1:10" ht="21" x14ac:dyDescent="0.25">
      <c r="A2" s="207"/>
      <c r="B2" s="215"/>
      <c r="C2" s="211"/>
      <c r="D2" s="206"/>
      <c r="E2" s="209"/>
      <c r="F2" s="208"/>
      <c r="G2" s="208"/>
      <c r="H2" s="208"/>
      <c r="I2" s="208"/>
      <c r="J2" s="208"/>
    </row>
    <row r="3" spans="1:10" s="150" customFormat="1" ht="31.5" x14ac:dyDescent="0.25">
      <c r="A3" s="205" t="s">
        <v>1028</v>
      </c>
      <c r="B3" s="204" t="s">
        <v>1029</v>
      </c>
      <c r="C3" s="204" t="s">
        <v>1030</v>
      </c>
      <c r="D3" s="204" t="s">
        <v>0</v>
      </c>
      <c r="E3" s="203" t="s">
        <v>1032</v>
      </c>
      <c r="F3" s="202" t="s">
        <v>1033</v>
      </c>
      <c r="G3" s="202" t="s">
        <v>1034</v>
      </c>
      <c r="H3" s="202" t="s">
        <v>1035</v>
      </c>
      <c r="I3" s="202" t="s">
        <v>1036</v>
      </c>
      <c r="J3" s="202" t="s">
        <v>1038</v>
      </c>
    </row>
    <row r="4" spans="1:10" x14ac:dyDescent="0.25">
      <c r="A4" s="165">
        <v>4542</v>
      </c>
      <c r="B4" s="152" t="s">
        <v>265</v>
      </c>
      <c r="C4" s="214" t="s">
        <v>2</v>
      </c>
      <c r="D4" s="146" t="s">
        <v>351</v>
      </c>
      <c r="E4" s="154" t="s">
        <v>396</v>
      </c>
      <c r="F4" s="155">
        <v>983689.32290275453</v>
      </c>
      <c r="G4" s="155">
        <v>1453026.2578742797</v>
      </c>
      <c r="H4" s="155">
        <v>1107439.7775912483</v>
      </c>
      <c r="I4" s="155">
        <v>539756.26467828499</v>
      </c>
      <c r="J4" s="155">
        <v>759166.93695343239</v>
      </c>
    </row>
    <row r="5" spans="1:10" x14ac:dyDescent="0.25">
      <c r="A5" s="156">
        <v>5032</v>
      </c>
      <c r="B5" s="152" t="s">
        <v>284</v>
      </c>
      <c r="C5" s="214" t="s">
        <v>2</v>
      </c>
      <c r="D5" s="146" t="s">
        <v>69</v>
      </c>
      <c r="E5" s="154" t="s">
        <v>399</v>
      </c>
      <c r="F5" s="155">
        <v>26867.712973312562</v>
      </c>
      <c r="G5" s="155">
        <v>42130.144847589487</v>
      </c>
      <c r="H5" s="155">
        <v>8189.1421790979593</v>
      </c>
      <c r="I5" s="155">
        <v>0</v>
      </c>
      <c r="J5" s="155">
        <v>0</v>
      </c>
    </row>
    <row r="6" spans="1:10" x14ac:dyDescent="0.25">
      <c r="A6" s="156">
        <v>5033</v>
      </c>
      <c r="B6" s="152" t="s">
        <v>285</v>
      </c>
      <c r="C6" s="214" t="s">
        <v>2</v>
      </c>
      <c r="D6" s="146" t="s">
        <v>69</v>
      </c>
      <c r="E6" s="154" t="s">
        <v>399</v>
      </c>
      <c r="F6" s="155">
        <v>31843.592781321935</v>
      </c>
      <c r="G6" s="155">
        <v>98697.637717293808</v>
      </c>
      <c r="H6" s="155">
        <v>19458.769501384275</v>
      </c>
      <c r="I6" s="155">
        <v>0</v>
      </c>
      <c r="J6" s="155">
        <v>0</v>
      </c>
    </row>
    <row r="7" spans="1:10" ht="30" x14ac:dyDescent="0.25">
      <c r="A7" s="156">
        <v>5112</v>
      </c>
      <c r="B7" s="152" t="s">
        <v>168</v>
      </c>
      <c r="C7" s="214" t="s">
        <v>5</v>
      </c>
      <c r="D7" s="146" t="s">
        <v>149</v>
      </c>
      <c r="E7" s="154" t="s">
        <v>406</v>
      </c>
      <c r="F7" s="155">
        <v>254748.74225057548</v>
      </c>
      <c r="G7" s="155">
        <v>294108.94075629814</v>
      </c>
      <c r="H7" s="155">
        <v>209050.53794715609</v>
      </c>
      <c r="I7" s="155">
        <v>216021.4673468658</v>
      </c>
      <c r="J7" s="155">
        <v>53763.941699104471</v>
      </c>
    </row>
    <row r="8" spans="1:10" ht="30" x14ac:dyDescent="0.25">
      <c r="A8" s="156">
        <v>5118</v>
      </c>
      <c r="B8" s="152" t="s">
        <v>133</v>
      </c>
      <c r="C8" s="214" t="s">
        <v>2</v>
      </c>
      <c r="D8" s="146" t="s">
        <v>70</v>
      </c>
      <c r="E8" s="154" t="s">
        <v>399</v>
      </c>
      <c r="F8" s="155">
        <v>108268.21545649454</v>
      </c>
      <c r="G8" s="155">
        <v>218577.65990546564</v>
      </c>
      <c r="H8" s="155">
        <v>42760.954638039875</v>
      </c>
      <c r="I8" s="155">
        <v>0</v>
      </c>
      <c r="J8" s="155">
        <v>0</v>
      </c>
    </row>
    <row r="9" spans="1:10" x14ac:dyDescent="0.25">
      <c r="A9" s="156">
        <v>5121</v>
      </c>
      <c r="B9" s="152" t="s">
        <v>169</v>
      </c>
      <c r="C9" s="214" t="s">
        <v>5</v>
      </c>
      <c r="D9" s="146" t="s">
        <v>70</v>
      </c>
      <c r="E9" s="154" t="s">
        <v>407</v>
      </c>
      <c r="F9" s="155">
        <v>764246.22675172635</v>
      </c>
      <c r="G9" s="155">
        <v>1133958.6960799601</v>
      </c>
      <c r="H9" s="155">
        <v>813507.43330019969</v>
      </c>
      <c r="I9" s="155">
        <v>642968.79415623052</v>
      </c>
      <c r="J9" s="155">
        <v>815140.80693326076</v>
      </c>
    </row>
    <row r="10" spans="1:10" ht="30" x14ac:dyDescent="0.25">
      <c r="A10" s="156">
        <v>5122</v>
      </c>
      <c r="B10" s="152" t="s">
        <v>170</v>
      </c>
      <c r="C10" s="214" t="s">
        <v>5</v>
      </c>
      <c r="D10" s="146" t="s">
        <v>148</v>
      </c>
      <c r="E10" s="154" t="s">
        <v>406</v>
      </c>
      <c r="F10" s="155">
        <v>3463.9651289078683</v>
      </c>
      <c r="G10" s="155">
        <v>168338.00491613653</v>
      </c>
      <c r="H10" s="155">
        <v>33637.059954955599</v>
      </c>
      <c r="I10" s="155">
        <v>-3.1832314562052488E-12</v>
      </c>
      <c r="J10" s="155">
        <v>0</v>
      </c>
    </row>
    <row r="11" spans="1:10" x14ac:dyDescent="0.25">
      <c r="A11" s="156">
        <v>5159</v>
      </c>
      <c r="B11" s="152" t="s">
        <v>71</v>
      </c>
      <c r="C11" s="214" t="s">
        <v>2</v>
      </c>
      <c r="D11" s="146" t="s">
        <v>70</v>
      </c>
      <c r="E11" s="154" t="s">
        <v>396</v>
      </c>
      <c r="F11" s="155">
        <v>413966.7061571852</v>
      </c>
      <c r="G11" s="155">
        <v>780256.61532481934</v>
      </c>
      <c r="H11" s="155">
        <v>152401.46851799547</v>
      </c>
      <c r="I11" s="155">
        <v>0</v>
      </c>
      <c r="J11" s="155">
        <v>0</v>
      </c>
    </row>
    <row r="12" spans="1:10" x14ac:dyDescent="0.25">
      <c r="A12" s="156">
        <v>5160</v>
      </c>
      <c r="B12" s="152" t="s">
        <v>15</v>
      </c>
      <c r="C12" s="214" t="s">
        <v>2</v>
      </c>
      <c r="D12" s="146" t="s">
        <v>16</v>
      </c>
      <c r="E12" s="154" t="s">
        <v>396</v>
      </c>
      <c r="F12" s="155">
        <v>192168.11146071705</v>
      </c>
      <c r="G12" s="155">
        <v>996687.92553891207</v>
      </c>
      <c r="H12" s="155">
        <v>1500000</v>
      </c>
      <c r="I12" s="155">
        <v>2485800.8825251898</v>
      </c>
      <c r="J12" s="155">
        <v>1621121.435431798</v>
      </c>
    </row>
    <row r="13" spans="1:10" x14ac:dyDescent="0.25">
      <c r="A13" s="156">
        <v>5164</v>
      </c>
      <c r="B13" s="152" t="s">
        <v>135</v>
      </c>
      <c r="C13" s="214" t="s">
        <v>2</v>
      </c>
      <c r="D13" s="146" t="s">
        <v>351</v>
      </c>
      <c r="E13" s="154" t="s">
        <v>396</v>
      </c>
      <c r="F13" s="155">
        <v>95530.778343965794</v>
      </c>
      <c r="G13" s="155">
        <v>142050.81334956977</v>
      </c>
      <c r="H13" s="155">
        <v>1107148.9256851624</v>
      </c>
      <c r="I13" s="155">
        <v>1459106.8981454184</v>
      </c>
      <c r="J13" s="155">
        <v>2153566.3724159212</v>
      </c>
    </row>
    <row r="14" spans="1:10" x14ac:dyDescent="0.25">
      <c r="A14" s="156">
        <v>5168</v>
      </c>
      <c r="B14" s="152" t="s">
        <v>144</v>
      </c>
      <c r="C14" s="214" t="s">
        <v>2</v>
      </c>
      <c r="D14" s="146" t="s">
        <v>57</v>
      </c>
      <c r="E14" s="154" t="s">
        <v>399</v>
      </c>
      <c r="F14" s="155">
        <v>48181.661354257427</v>
      </c>
      <c r="G14" s="155">
        <v>27471.958645742532</v>
      </c>
      <c r="H14" s="155">
        <v>0</v>
      </c>
      <c r="I14" s="155">
        <v>0</v>
      </c>
      <c r="J14" s="155">
        <v>0</v>
      </c>
    </row>
    <row r="15" spans="1:10" x14ac:dyDescent="0.25">
      <c r="A15" s="165">
        <v>5170</v>
      </c>
      <c r="B15" s="152" t="s">
        <v>145</v>
      </c>
      <c r="C15" s="214" t="s">
        <v>2</v>
      </c>
      <c r="D15" s="146" t="s">
        <v>130</v>
      </c>
      <c r="E15" s="154" t="s">
        <v>397</v>
      </c>
      <c r="F15" s="155">
        <v>0</v>
      </c>
      <c r="G15" s="155">
        <v>0</v>
      </c>
      <c r="H15" s="155">
        <v>78823.333333333328</v>
      </c>
      <c r="I15" s="155">
        <v>157646.66666666666</v>
      </c>
      <c r="J15" s="155">
        <v>0</v>
      </c>
    </row>
    <row r="16" spans="1:10" x14ac:dyDescent="0.25">
      <c r="A16" s="156">
        <v>5185</v>
      </c>
      <c r="B16" s="152" t="s">
        <v>72</v>
      </c>
      <c r="C16" s="214" t="s">
        <v>2</v>
      </c>
      <c r="D16" s="146" t="s">
        <v>59</v>
      </c>
      <c r="E16" s="154" t="s">
        <v>396</v>
      </c>
      <c r="F16" s="155">
        <v>102276.02190999512</v>
      </c>
      <c r="G16" s="155">
        <v>49347.444636570297</v>
      </c>
      <c r="H16" s="155">
        <v>8967.7434534346321</v>
      </c>
      <c r="I16" s="155">
        <v>0</v>
      </c>
      <c r="J16" s="155">
        <v>0</v>
      </c>
    </row>
    <row r="17" spans="1:10" x14ac:dyDescent="0.25">
      <c r="A17" s="156">
        <v>5208</v>
      </c>
      <c r="B17" s="152" t="s">
        <v>73</v>
      </c>
      <c r="C17" s="214" t="s">
        <v>2</v>
      </c>
      <c r="D17" s="146" t="s">
        <v>30</v>
      </c>
      <c r="E17" s="154" t="s">
        <v>396</v>
      </c>
      <c r="F17" s="155">
        <v>0</v>
      </c>
      <c r="G17" s="155">
        <v>16250.000000000002</v>
      </c>
      <c r="H17" s="155">
        <v>216250.00000000003</v>
      </c>
      <c r="I17" s="155">
        <v>399999.99999999994</v>
      </c>
      <c r="J17" s="155">
        <v>200000.00000000003</v>
      </c>
    </row>
    <row r="18" spans="1:10" ht="30" x14ac:dyDescent="0.25">
      <c r="A18" s="156">
        <v>5298</v>
      </c>
      <c r="B18" s="152" t="s">
        <v>172</v>
      </c>
      <c r="C18" s="214" t="s">
        <v>5</v>
      </c>
      <c r="D18" s="146" t="s">
        <v>19</v>
      </c>
      <c r="E18" s="154" t="s">
        <v>407</v>
      </c>
      <c r="F18" s="155">
        <v>254748.74225057548</v>
      </c>
      <c r="G18" s="155">
        <v>99757.957422964857</v>
      </c>
      <c r="H18" s="155">
        <v>86847.007947156177</v>
      </c>
      <c r="I18" s="155">
        <v>92943.442346865806</v>
      </c>
      <c r="J18" s="155">
        <v>32481.670032437702</v>
      </c>
    </row>
    <row r="19" spans="1:10" ht="30" x14ac:dyDescent="0.25">
      <c r="A19" s="165">
        <v>5329</v>
      </c>
      <c r="B19" s="152" t="s">
        <v>138</v>
      </c>
      <c r="C19" s="214" t="s">
        <v>2</v>
      </c>
      <c r="D19" s="146" t="s">
        <v>1</v>
      </c>
      <c r="E19" s="154" t="s">
        <v>400</v>
      </c>
      <c r="F19" s="155">
        <v>200614.63452232818</v>
      </c>
      <c r="G19" s="155">
        <v>447665.59261895093</v>
      </c>
      <c r="H19" s="155">
        <v>87764.34285872092</v>
      </c>
      <c r="I19" s="155">
        <v>0</v>
      </c>
      <c r="J19" s="155">
        <v>0</v>
      </c>
    </row>
    <row r="20" spans="1:10" ht="30" x14ac:dyDescent="0.25">
      <c r="A20" s="156">
        <v>5339</v>
      </c>
      <c r="B20" s="152" t="s">
        <v>139</v>
      </c>
      <c r="C20" s="214" t="s">
        <v>2</v>
      </c>
      <c r="D20" s="146" t="s">
        <v>1</v>
      </c>
      <c r="E20" s="154" t="s">
        <v>400</v>
      </c>
      <c r="F20" s="155">
        <v>31999.999999999975</v>
      </c>
      <c r="G20" s="155">
        <v>0</v>
      </c>
      <c r="H20" s="155">
        <v>0</v>
      </c>
      <c r="I20" s="155">
        <v>0</v>
      </c>
      <c r="J20" s="155">
        <v>0</v>
      </c>
    </row>
    <row r="21" spans="1:10" x14ac:dyDescent="0.25">
      <c r="A21" s="156">
        <v>5366</v>
      </c>
      <c r="B21" s="152" t="s">
        <v>75</v>
      </c>
      <c r="C21" s="214" t="s">
        <v>2</v>
      </c>
      <c r="D21" s="146" t="s">
        <v>42</v>
      </c>
      <c r="E21" s="154" t="s">
        <v>396</v>
      </c>
      <c r="F21" s="155">
        <v>0</v>
      </c>
      <c r="G21" s="155">
        <v>55384.88</v>
      </c>
      <c r="H21" s="155">
        <v>223584.88000000003</v>
      </c>
      <c r="I21" s="155">
        <v>168200</v>
      </c>
      <c r="J21" s="155">
        <v>0</v>
      </c>
    </row>
    <row r="22" spans="1:10" x14ac:dyDescent="0.25">
      <c r="A22" s="156">
        <v>5372</v>
      </c>
      <c r="B22" s="152" t="s">
        <v>76</v>
      </c>
      <c r="C22" s="214" t="s">
        <v>2</v>
      </c>
      <c r="D22" s="146" t="s">
        <v>77</v>
      </c>
      <c r="E22" s="154" t="s">
        <v>396</v>
      </c>
      <c r="F22" s="155">
        <v>0</v>
      </c>
      <c r="G22" s="155">
        <v>14683.35</v>
      </c>
      <c r="H22" s="155">
        <v>164683.35</v>
      </c>
      <c r="I22" s="155">
        <v>385316.64999999997</v>
      </c>
      <c r="J22" s="155">
        <v>235316.65000000005</v>
      </c>
    </row>
    <row r="23" spans="1:10" x14ac:dyDescent="0.25">
      <c r="A23" s="156">
        <v>5378</v>
      </c>
      <c r="B23" s="152" t="s">
        <v>78</v>
      </c>
      <c r="C23" s="214" t="s">
        <v>2</v>
      </c>
      <c r="D23" s="146" t="s">
        <v>34</v>
      </c>
      <c r="E23" s="154" t="s">
        <v>396</v>
      </c>
      <c r="F23" s="155">
        <v>127374.37112528774</v>
      </c>
      <c r="G23" s="155">
        <v>522054.47037814907</v>
      </c>
      <c r="H23" s="155">
        <v>182059.94397357808</v>
      </c>
      <c r="I23" s="155">
        <v>55311.989506766229</v>
      </c>
      <c r="J23" s="155">
        <v>16240.835016218927</v>
      </c>
    </row>
    <row r="24" spans="1:10" ht="30" x14ac:dyDescent="0.25">
      <c r="A24" s="156">
        <v>5385</v>
      </c>
      <c r="B24" s="152" t="s">
        <v>355</v>
      </c>
      <c r="C24" s="214" t="s">
        <v>2</v>
      </c>
      <c r="D24" s="146" t="s">
        <v>27</v>
      </c>
      <c r="E24" s="154" t="s">
        <v>396</v>
      </c>
      <c r="F24" s="155">
        <v>254748.74225057548</v>
      </c>
      <c r="G24" s="155">
        <v>377442.27408963145</v>
      </c>
      <c r="H24" s="155">
        <v>280860.31294715608</v>
      </c>
      <c r="I24" s="155">
        <v>120638.73068019908</v>
      </c>
      <c r="J24" s="155">
        <v>32481.670032437862</v>
      </c>
    </row>
    <row r="25" spans="1:10" ht="30" x14ac:dyDescent="0.25">
      <c r="A25" s="156">
        <v>5391</v>
      </c>
      <c r="B25" s="152" t="s">
        <v>140</v>
      </c>
      <c r="C25" s="214" t="s">
        <v>2</v>
      </c>
      <c r="D25" s="146" t="s">
        <v>351</v>
      </c>
      <c r="E25" s="154" t="s">
        <v>399</v>
      </c>
      <c r="F25" s="155">
        <v>5000</v>
      </c>
      <c r="G25" s="155">
        <v>0</v>
      </c>
      <c r="H25" s="155">
        <v>0</v>
      </c>
      <c r="I25" s="155">
        <v>0</v>
      </c>
      <c r="J25" s="155">
        <v>0</v>
      </c>
    </row>
    <row r="26" spans="1:10" x14ac:dyDescent="0.25">
      <c r="A26" s="156">
        <v>5393</v>
      </c>
      <c r="B26" s="152" t="s">
        <v>79</v>
      </c>
      <c r="C26" s="214" t="s">
        <v>2</v>
      </c>
      <c r="D26" s="146" t="s">
        <v>36</v>
      </c>
      <c r="E26" s="154" t="s">
        <v>396</v>
      </c>
      <c r="F26" s="155">
        <v>5000</v>
      </c>
      <c r="G26" s="155">
        <v>0</v>
      </c>
      <c r="H26" s="155">
        <v>0</v>
      </c>
      <c r="I26" s="155">
        <v>0</v>
      </c>
      <c r="J26" s="155">
        <v>0</v>
      </c>
    </row>
    <row r="27" spans="1:10" x14ac:dyDescent="0.25">
      <c r="A27" s="156">
        <v>5417</v>
      </c>
      <c r="B27" s="152" t="s">
        <v>141</v>
      </c>
      <c r="C27" s="214" t="s">
        <v>2</v>
      </c>
      <c r="D27" s="146" t="s">
        <v>1</v>
      </c>
      <c r="E27" s="154" t="s">
        <v>400</v>
      </c>
      <c r="F27" s="155">
        <v>95530.778343965794</v>
      </c>
      <c r="G27" s="155">
        <v>146092.91315188142</v>
      </c>
      <c r="H27" s="155">
        <v>28376.308504152792</v>
      </c>
      <c r="I27" s="155">
        <v>0</v>
      </c>
      <c r="J27" s="155">
        <v>0</v>
      </c>
    </row>
    <row r="28" spans="1:10" x14ac:dyDescent="0.25">
      <c r="A28" s="156">
        <v>5441</v>
      </c>
      <c r="B28" s="152" t="s">
        <v>142</v>
      </c>
      <c r="C28" s="214" t="s">
        <v>2</v>
      </c>
      <c r="D28" s="146" t="s">
        <v>28</v>
      </c>
      <c r="E28" s="154" t="s">
        <v>400</v>
      </c>
      <c r="F28" s="155">
        <v>1000.0000000000003</v>
      </c>
      <c r="G28" s="155">
        <v>0</v>
      </c>
      <c r="H28" s="155">
        <v>0</v>
      </c>
      <c r="I28" s="155">
        <v>0</v>
      </c>
      <c r="J28" s="155">
        <v>0</v>
      </c>
    </row>
    <row r="29" spans="1:10" x14ac:dyDescent="0.25">
      <c r="A29" s="151">
        <v>5652</v>
      </c>
      <c r="B29" s="152" t="s">
        <v>1021</v>
      </c>
      <c r="C29" s="214" t="s">
        <v>3</v>
      </c>
      <c r="D29" s="146" t="s">
        <v>1048</v>
      </c>
      <c r="E29" s="154" t="s">
        <v>398</v>
      </c>
      <c r="F29" s="155">
        <v>12737.437112528758</v>
      </c>
      <c r="G29" s="155">
        <v>412784.91530129529</v>
      </c>
      <c r="H29" s="155">
        <v>415165.23018388468</v>
      </c>
      <c r="I29" s="155">
        <v>314139.9430440116</v>
      </c>
      <c r="J29" s="155">
        <v>310558.22803579841</v>
      </c>
    </row>
    <row r="30" spans="1:10" x14ac:dyDescent="0.25">
      <c r="A30" s="165">
        <v>5661</v>
      </c>
      <c r="B30" s="152" t="s">
        <v>24</v>
      </c>
      <c r="C30" s="214" t="s">
        <v>2</v>
      </c>
      <c r="D30" s="146" t="s">
        <v>25</v>
      </c>
      <c r="E30" s="154" t="s">
        <v>396</v>
      </c>
      <c r="F30" s="155">
        <v>12529.262809080163</v>
      </c>
      <c r="G30" s="155">
        <v>335502.73564748571</v>
      </c>
      <c r="H30" s="155">
        <v>556792.08394067746</v>
      </c>
      <c r="I30" s="155">
        <v>101851.50730984339</v>
      </c>
      <c r="J30" s="155">
        <v>1597.5402929133702</v>
      </c>
    </row>
    <row r="31" spans="1:10" x14ac:dyDescent="0.25">
      <c r="A31" s="156">
        <v>5683</v>
      </c>
      <c r="B31" s="152" t="s">
        <v>216</v>
      </c>
      <c r="C31" s="214" t="s">
        <v>5</v>
      </c>
      <c r="D31" s="146" t="s">
        <v>217</v>
      </c>
      <c r="E31" s="154" t="s">
        <v>398</v>
      </c>
      <c r="F31" s="155">
        <v>63687.18556264387</v>
      </c>
      <c r="G31" s="155">
        <v>72395.275434587587</v>
      </c>
      <c r="H31" s="155">
        <v>13917.539002768535</v>
      </c>
      <c r="I31" s="155">
        <v>0</v>
      </c>
      <c r="J31" s="155">
        <v>0</v>
      </c>
    </row>
    <row r="32" spans="1:10" x14ac:dyDescent="0.25">
      <c r="A32" s="156">
        <v>5691</v>
      </c>
      <c r="B32" s="152" t="s">
        <v>197</v>
      </c>
      <c r="C32" s="214" t="s">
        <v>3</v>
      </c>
      <c r="D32" s="146" t="s">
        <v>1044</v>
      </c>
      <c r="E32" s="154" t="s">
        <v>398</v>
      </c>
      <c r="F32" s="155">
        <v>43725.800153804172</v>
      </c>
      <c r="G32" s="155">
        <v>271097.38394184376</v>
      </c>
      <c r="H32" s="155">
        <v>53833.955904352071</v>
      </c>
      <c r="I32" s="155">
        <v>0</v>
      </c>
      <c r="J32" s="155">
        <v>0</v>
      </c>
    </row>
    <row r="33" spans="1:10" x14ac:dyDescent="0.25">
      <c r="A33" s="156">
        <v>5698</v>
      </c>
      <c r="B33" s="152" t="s">
        <v>219</v>
      </c>
      <c r="C33" s="214" t="s">
        <v>5</v>
      </c>
      <c r="D33" s="146" t="s">
        <v>218</v>
      </c>
      <c r="E33" s="154" t="s">
        <v>407</v>
      </c>
      <c r="F33" s="155">
        <v>318435.92781321931</v>
      </c>
      <c r="G33" s="155">
        <v>473502.71116523264</v>
      </c>
      <c r="H33" s="155">
        <v>746051.9745060961</v>
      </c>
      <c r="I33" s="155">
        <v>941467.43826250616</v>
      </c>
      <c r="J33" s="155">
        <v>976201.96360862697</v>
      </c>
    </row>
    <row r="34" spans="1:10" x14ac:dyDescent="0.25">
      <c r="A34" s="156">
        <v>5701</v>
      </c>
      <c r="B34" s="152" t="s">
        <v>198</v>
      </c>
      <c r="C34" s="214" t="s">
        <v>3</v>
      </c>
      <c r="D34" s="146" t="s">
        <v>1057</v>
      </c>
      <c r="E34" s="154" t="s">
        <v>407</v>
      </c>
      <c r="F34" s="155">
        <v>191061.55668793159</v>
      </c>
      <c r="G34" s="155">
        <v>616415.03890055697</v>
      </c>
      <c r="H34" s="155">
        <v>450132.42846036708</v>
      </c>
      <c r="I34" s="155">
        <v>125043.1534268161</v>
      </c>
      <c r="J34" s="155">
        <v>24361.25252432828</v>
      </c>
    </row>
    <row r="35" spans="1:10" ht="30" x14ac:dyDescent="0.25">
      <c r="A35" s="156">
        <v>5706</v>
      </c>
      <c r="B35" s="152" t="s">
        <v>937</v>
      </c>
      <c r="C35" s="214" t="s">
        <v>5</v>
      </c>
      <c r="D35" s="146" t="s">
        <v>151</v>
      </c>
      <c r="E35" s="154" t="s">
        <v>407</v>
      </c>
      <c r="F35" s="155">
        <v>277139.19892950967</v>
      </c>
      <c r="G35" s="155">
        <v>321438.27554585709</v>
      </c>
      <c r="H35" s="155">
        <v>470064.21720036102</v>
      </c>
      <c r="I35" s="155">
        <v>98673.023007710246</v>
      </c>
      <c r="J35" s="155">
        <v>23428.002479743052</v>
      </c>
    </row>
    <row r="36" spans="1:10" ht="30" x14ac:dyDescent="0.25">
      <c r="A36" s="156">
        <v>5707</v>
      </c>
      <c r="B36" s="152" t="s">
        <v>479</v>
      </c>
      <c r="C36" s="214" t="s">
        <v>3</v>
      </c>
      <c r="D36" s="146" t="s">
        <v>1051</v>
      </c>
      <c r="E36" s="154" t="s">
        <v>398</v>
      </c>
      <c r="F36" s="155">
        <v>0</v>
      </c>
      <c r="G36" s="155">
        <v>0</v>
      </c>
      <c r="H36" s="155">
        <v>232710.53</v>
      </c>
      <c r="I36" s="155">
        <v>560294.39333333331</v>
      </c>
      <c r="J36" s="155">
        <v>521873.33333333343</v>
      </c>
    </row>
    <row r="37" spans="1:10" ht="30" x14ac:dyDescent="0.25">
      <c r="A37" s="156">
        <v>5708</v>
      </c>
      <c r="B37" s="152" t="s">
        <v>1020</v>
      </c>
      <c r="C37" s="214" t="s">
        <v>3</v>
      </c>
      <c r="D37" s="146" t="s">
        <v>1041</v>
      </c>
      <c r="E37" s="154" t="s">
        <v>398</v>
      </c>
      <c r="F37" s="155">
        <v>0</v>
      </c>
      <c r="G37" s="155">
        <v>0</v>
      </c>
      <c r="H37" s="155">
        <v>101666.66666666667</v>
      </c>
      <c r="I37" s="155">
        <v>470000.00000000006</v>
      </c>
      <c r="J37" s="155">
        <v>766666.66666666686</v>
      </c>
    </row>
    <row r="38" spans="1:10" ht="30" x14ac:dyDescent="0.25">
      <c r="A38" s="156">
        <v>5709</v>
      </c>
      <c r="B38" s="152" t="s">
        <v>940</v>
      </c>
      <c r="C38" s="214" t="s">
        <v>5</v>
      </c>
      <c r="D38" s="146" t="s">
        <v>152</v>
      </c>
      <c r="E38" s="154" t="s">
        <v>406</v>
      </c>
      <c r="F38" s="155">
        <v>222905.14946925355</v>
      </c>
      <c r="G38" s="155">
        <v>205261.98982842761</v>
      </c>
      <c r="H38" s="155">
        <v>149362.3873704283</v>
      </c>
      <c r="I38" s="155">
        <v>174614.14538684092</v>
      </c>
      <c r="J38" s="155">
        <v>45088.127945049666</v>
      </c>
    </row>
    <row r="39" spans="1:10" x14ac:dyDescent="0.25">
      <c r="A39" s="156">
        <v>5710</v>
      </c>
      <c r="B39" s="152" t="s">
        <v>939</v>
      </c>
      <c r="C39" s="214" t="s">
        <v>3</v>
      </c>
      <c r="D39" s="146" t="s">
        <v>1067</v>
      </c>
      <c r="E39" s="154" t="s">
        <v>398</v>
      </c>
      <c r="F39" s="155">
        <v>149664.88607221306</v>
      </c>
      <c r="G39" s="155">
        <v>72212.230604614189</v>
      </c>
      <c r="H39" s="155">
        <v>13122.883323172762</v>
      </c>
      <c r="I39" s="155">
        <v>0</v>
      </c>
      <c r="J39" s="155">
        <v>0</v>
      </c>
    </row>
    <row r="40" spans="1:10" ht="30" x14ac:dyDescent="0.25">
      <c r="A40" s="156">
        <v>5722</v>
      </c>
      <c r="B40" s="152" t="s">
        <v>1022</v>
      </c>
      <c r="C40" s="214" t="s">
        <v>5</v>
      </c>
      <c r="D40" s="146" t="s">
        <v>103</v>
      </c>
      <c r="E40" s="154" t="s">
        <v>407</v>
      </c>
      <c r="F40" s="155">
        <v>95530.778343965794</v>
      </c>
      <c r="G40" s="155">
        <v>212759.57981854802</v>
      </c>
      <c r="H40" s="155">
        <v>41709.641837486124</v>
      </c>
      <c r="I40" s="155">
        <v>0</v>
      </c>
      <c r="J40" s="155">
        <v>0</v>
      </c>
    </row>
    <row r="41" spans="1:10" ht="30" x14ac:dyDescent="0.25">
      <c r="A41" s="156">
        <v>5723</v>
      </c>
      <c r="B41" s="152" t="s">
        <v>935</v>
      </c>
      <c r="C41" s="214" t="s">
        <v>5</v>
      </c>
      <c r="D41" s="146" t="s">
        <v>351</v>
      </c>
      <c r="E41" s="154" t="s">
        <v>406</v>
      </c>
      <c r="F41" s="155">
        <v>31843.592781321935</v>
      </c>
      <c r="G41" s="155">
        <v>119530.97105062714</v>
      </c>
      <c r="H41" s="155">
        <v>23625.436168050943</v>
      </c>
      <c r="I41" s="155">
        <v>0</v>
      </c>
      <c r="J41" s="155">
        <v>0</v>
      </c>
    </row>
    <row r="42" spans="1:10" ht="30" x14ac:dyDescent="0.25">
      <c r="A42" s="156">
        <v>5734</v>
      </c>
      <c r="B42" s="152" t="s">
        <v>163</v>
      </c>
      <c r="C42" s="214" t="s">
        <v>5</v>
      </c>
      <c r="D42" s="146" t="s">
        <v>150</v>
      </c>
      <c r="E42" s="154" t="s">
        <v>406</v>
      </c>
      <c r="F42" s="155">
        <v>159217.96390660966</v>
      </c>
      <c r="G42" s="155">
        <v>112936.13025313574</v>
      </c>
      <c r="H42" s="155">
        <v>21183.435840254646</v>
      </c>
      <c r="I42" s="155">
        <v>0</v>
      </c>
      <c r="J42" s="155">
        <v>0</v>
      </c>
    </row>
    <row r="43" spans="1:10" ht="30" x14ac:dyDescent="0.25">
      <c r="A43" s="156">
        <v>5736</v>
      </c>
      <c r="B43" s="152" t="s">
        <v>175</v>
      </c>
      <c r="C43" s="214" t="s">
        <v>5</v>
      </c>
      <c r="D43" s="146" t="s">
        <v>54</v>
      </c>
      <c r="E43" s="154" t="s">
        <v>407</v>
      </c>
      <c r="F43" s="155">
        <v>955307.78343965765</v>
      </c>
      <c r="G43" s="155">
        <v>621829.01950278482</v>
      </c>
      <c r="H43" s="155">
        <v>312723.61563516886</v>
      </c>
      <c r="I43" s="155">
        <v>336037.9088007469</v>
      </c>
      <c r="J43" s="155">
        <v>121806.26262164177</v>
      </c>
    </row>
    <row r="44" spans="1:10" x14ac:dyDescent="0.25">
      <c r="A44" s="156">
        <v>5737</v>
      </c>
      <c r="B44" s="152" t="s">
        <v>176</v>
      </c>
      <c r="C44" s="214" t="s">
        <v>5</v>
      </c>
      <c r="D44" s="146" t="s">
        <v>177</v>
      </c>
      <c r="E44" s="154" t="s">
        <v>406</v>
      </c>
      <c r="F44" s="155">
        <v>89162.059787701422</v>
      </c>
      <c r="G44" s="155">
        <v>149223.89593137105</v>
      </c>
      <c r="H44" s="155">
        <v>132424.84161483793</v>
      </c>
      <c r="I44" s="155">
        <v>48363.538154736292</v>
      </c>
      <c r="J44" s="155">
        <v>11368.58451135334</v>
      </c>
    </row>
    <row r="45" spans="1:10" x14ac:dyDescent="0.25">
      <c r="A45" s="156">
        <v>5738</v>
      </c>
      <c r="B45" s="152" t="s">
        <v>178</v>
      </c>
      <c r="C45" s="214" t="s">
        <v>5</v>
      </c>
      <c r="D45" s="146" t="s">
        <v>134</v>
      </c>
      <c r="E45" s="154" t="s">
        <v>406</v>
      </c>
      <c r="F45" s="155">
        <v>12737.437112528774</v>
      </c>
      <c r="G45" s="155">
        <v>27262.562887471224</v>
      </c>
      <c r="H45" s="155">
        <v>0</v>
      </c>
      <c r="I45" s="155">
        <v>0</v>
      </c>
      <c r="J45" s="155">
        <v>0</v>
      </c>
    </row>
    <row r="46" spans="1:10" x14ac:dyDescent="0.25">
      <c r="A46" s="156">
        <v>5788</v>
      </c>
      <c r="B46" s="152" t="s">
        <v>157</v>
      </c>
      <c r="C46" s="214" t="s">
        <v>3</v>
      </c>
      <c r="D46" s="146" t="s">
        <v>1043</v>
      </c>
      <c r="E46" s="154" t="s">
        <v>398</v>
      </c>
      <c r="F46" s="155">
        <v>620876.8635534104</v>
      </c>
      <c r="G46" s="155">
        <v>299568.61909717211</v>
      </c>
      <c r="H46" s="155">
        <v>54439.58734941735</v>
      </c>
      <c r="I46" s="155">
        <v>0</v>
      </c>
      <c r="J46" s="155">
        <v>0</v>
      </c>
    </row>
    <row r="47" spans="1:10" x14ac:dyDescent="0.25">
      <c r="A47" s="156">
        <v>5859</v>
      </c>
      <c r="B47" s="152" t="s">
        <v>202</v>
      </c>
      <c r="C47" s="214" t="s">
        <v>3</v>
      </c>
      <c r="D47" s="146" t="s">
        <v>1050</v>
      </c>
      <c r="E47" s="154" t="s">
        <v>398</v>
      </c>
      <c r="F47" s="155">
        <v>48746.339999999975</v>
      </c>
      <c r="G47" s="155">
        <v>0</v>
      </c>
      <c r="H47" s="155">
        <v>0</v>
      </c>
      <c r="I47" s="155">
        <v>0</v>
      </c>
      <c r="J47" s="155">
        <v>0</v>
      </c>
    </row>
    <row r="48" spans="1:10" x14ac:dyDescent="0.25">
      <c r="A48" s="156">
        <v>5861</v>
      </c>
      <c r="B48" s="152" t="s">
        <v>200</v>
      </c>
      <c r="C48" s="214" t="s">
        <v>3</v>
      </c>
      <c r="D48" s="146" t="s">
        <v>1050</v>
      </c>
      <c r="E48" s="154" t="s">
        <v>398</v>
      </c>
      <c r="F48" s="155">
        <v>0</v>
      </c>
      <c r="G48" s="155">
        <v>50000.000000000007</v>
      </c>
      <c r="H48" s="155">
        <v>193833.065</v>
      </c>
      <c r="I48" s="155">
        <v>143833.065</v>
      </c>
      <c r="J48" s="155">
        <v>0</v>
      </c>
    </row>
    <row r="49" spans="1:10" x14ac:dyDescent="0.25">
      <c r="A49" s="156">
        <v>5862</v>
      </c>
      <c r="B49" s="152" t="s">
        <v>201</v>
      </c>
      <c r="C49" s="214" t="s">
        <v>3</v>
      </c>
      <c r="D49" s="146" t="s">
        <v>1050</v>
      </c>
      <c r="E49" s="154" t="s">
        <v>398</v>
      </c>
      <c r="F49" s="155">
        <v>63687.18556264387</v>
      </c>
      <c r="G49" s="155">
        <v>326437.30043458758</v>
      </c>
      <c r="H49" s="155">
        <v>64725.944002768549</v>
      </c>
      <c r="I49" s="155">
        <v>0</v>
      </c>
      <c r="J49" s="155">
        <v>0</v>
      </c>
    </row>
    <row r="50" spans="1:10" x14ac:dyDescent="0.25">
      <c r="A50" s="156">
        <v>5905</v>
      </c>
      <c r="B50" s="152" t="s">
        <v>158</v>
      </c>
      <c r="C50" s="214" t="s">
        <v>3</v>
      </c>
      <c r="D50" s="146" t="s">
        <v>153</v>
      </c>
      <c r="E50" s="154" t="s">
        <v>398</v>
      </c>
      <c r="F50" s="155">
        <v>78152.456019487159</v>
      </c>
      <c r="G50" s="155">
        <v>37707.997677378793</v>
      </c>
      <c r="H50" s="155">
        <v>6852.5463031340432</v>
      </c>
      <c r="I50" s="155">
        <v>0</v>
      </c>
      <c r="J50" s="155">
        <v>0</v>
      </c>
    </row>
    <row r="51" spans="1:10" x14ac:dyDescent="0.25">
      <c r="A51" s="156">
        <v>5906</v>
      </c>
      <c r="B51" s="152" t="s">
        <v>159</v>
      </c>
      <c r="C51" s="214" t="s">
        <v>3</v>
      </c>
      <c r="D51" s="146" t="s">
        <v>153</v>
      </c>
      <c r="E51" s="154" t="s">
        <v>398</v>
      </c>
      <c r="F51" s="155">
        <v>0</v>
      </c>
      <c r="G51" s="155">
        <v>20000</v>
      </c>
      <c r="H51" s="155">
        <v>90000</v>
      </c>
      <c r="I51" s="155">
        <v>70000</v>
      </c>
      <c r="J51" s="155">
        <v>0</v>
      </c>
    </row>
    <row r="52" spans="1:10" x14ac:dyDescent="0.25">
      <c r="A52" s="156">
        <v>5965</v>
      </c>
      <c r="B52" s="152" t="s">
        <v>941</v>
      </c>
      <c r="C52" s="214" t="s">
        <v>3</v>
      </c>
      <c r="D52" s="146" t="s">
        <v>1062</v>
      </c>
      <c r="E52" s="154" t="s">
        <v>398</v>
      </c>
      <c r="F52" s="155">
        <v>71726.080000000133</v>
      </c>
      <c r="G52" s="155">
        <v>0</v>
      </c>
      <c r="H52" s="155">
        <v>0</v>
      </c>
      <c r="I52" s="155">
        <v>0</v>
      </c>
      <c r="J52" s="155">
        <v>0</v>
      </c>
    </row>
    <row r="53" spans="1:10" x14ac:dyDescent="0.25">
      <c r="A53" s="165">
        <v>5969</v>
      </c>
      <c r="B53" s="152" t="s">
        <v>127</v>
      </c>
      <c r="C53" s="214" t="s">
        <v>2</v>
      </c>
      <c r="D53" s="146" t="s">
        <v>39</v>
      </c>
      <c r="E53" s="154" t="s">
        <v>396</v>
      </c>
      <c r="F53" s="155">
        <v>0</v>
      </c>
      <c r="G53" s="155">
        <v>75000</v>
      </c>
      <c r="H53" s="155">
        <v>337150</v>
      </c>
      <c r="I53" s="155">
        <v>262150</v>
      </c>
      <c r="J53" s="155">
        <v>0</v>
      </c>
    </row>
    <row r="54" spans="1:10" ht="30" x14ac:dyDescent="0.25">
      <c r="A54" s="156">
        <v>5971</v>
      </c>
      <c r="B54" s="158" t="s">
        <v>608</v>
      </c>
      <c r="C54" s="214" t="s">
        <v>3</v>
      </c>
      <c r="D54" s="146" t="s">
        <v>1052</v>
      </c>
      <c r="E54" s="154" t="s">
        <v>398</v>
      </c>
      <c r="F54" s="155">
        <v>2283.1000000000645</v>
      </c>
      <c r="G54" s="155">
        <v>0</v>
      </c>
      <c r="H54" s="155">
        <v>0</v>
      </c>
      <c r="I54" s="155">
        <v>0</v>
      </c>
      <c r="J54" s="155">
        <v>0</v>
      </c>
    </row>
    <row r="55" spans="1:10" x14ac:dyDescent="0.25">
      <c r="A55" s="165">
        <v>6611</v>
      </c>
      <c r="B55" s="152" t="s">
        <v>181</v>
      </c>
      <c r="C55" s="214" t="s">
        <v>5</v>
      </c>
      <c r="D55" s="146" t="s">
        <v>50</v>
      </c>
      <c r="E55" s="154" t="s">
        <v>406</v>
      </c>
      <c r="F55" s="155">
        <v>254748.74225057548</v>
      </c>
      <c r="G55" s="155">
        <v>210775.60742296494</v>
      </c>
      <c r="H55" s="155">
        <v>126234.4296138229</v>
      </c>
      <c r="I55" s="155">
        <v>96380.220680199156</v>
      </c>
      <c r="J55" s="155">
        <v>32481.670032437665</v>
      </c>
    </row>
    <row r="56" spans="1:10" x14ac:dyDescent="0.25">
      <c r="A56" s="156">
        <v>6620</v>
      </c>
      <c r="B56" s="152" t="s">
        <v>182</v>
      </c>
      <c r="C56" s="214" t="s">
        <v>5</v>
      </c>
      <c r="D56" s="146" t="s">
        <v>61</v>
      </c>
      <c r="E56" s="154" t="s">
        <v>407</v>
      </c>
      <c r="F56" s="155">
        <v>127374.37112528774</v>
      </c>
      <c r="G56" s="155">
        <v>772734.41779942648</v>
      </c>
      <c r="H56" s="155">
        <v>1231754.1231357718</v>
      </c>
      <c r="I56" s="155">
        <v>1602480.0003050026</v>
      </c>
      <c r="J56" s="155">
        <v>1686326.0571101175</v>
      </c>
    </row>
    <row r="57" spans="1:10" x14ac:dyDescent="0.25">
      <c r="A57" s="156">
        <v>6632</v>
      </c>
      <c r="B57" s="152" t="s">
        <v>196</v>
      </c>
      <c r="C57" s="214" t="s">
        <v>2</v>
      </c>
      <c r="D57" s="146" t="s">
        <v>351</v>
      </c>
      <c r="E57" s="154" t="s">
        <v>396</v>
      </c>
      <c r="F57" s="155">
        <v>64318.449761581796</v>
      </c>
      <c r="G57" s="155">
        <v>95639.209272633816</v>
      </c>
      <c r="H57" s="155">
        <v>100193.76337496078</v>
      </c>
      <c r="I57" s="155">
        <v>95901.394620772277</v>
      </c>
      <c r="J57" s="155">
        <v>96184.410732363918</v>
      </c>
    </row>
    <row r="58" spans="1:10" x14ac:dyDescent="0.25">
      <c r="A58" s="156">
        <v>6634</v>
      </c>
      <c r="B58" s="158" t="s">
        <v>129</v>
      </c>
      <c r="C58" s="214" t="s">
        <v>2</v>
      </c>
      <c r="D58" s="146" t="s">
        <v>351</v>
      </c>
      <c r="E58" s="154" t="s">
        <v>396</v>
      </c>
      <c r="F58" s="155">
        <v>63687.18556264387</v>
      </c>
      <c r="G58" s="155">
        <v>94700.542233046493</v>
      </c>
      <c r="H58" s="155">
        <v>57543.728234552531</v>
      </c>
      <c r="I58" s="155">
        <v>44960.154319167967</v>
      </c>
      <c r="J58" s="155">
        <v>45240.392721725424</v>
      </c>
    </row>
    <row r="59" spans="1:10" x14ac:dyDescent="0.25">
      <c r="A59" s="156">
        <v>6654</v>
      </c>
      <c r="B59" s="152" t="s">
        <v>183</v>
      </c>
      <c r="C59" s="214" t="s">
        <v>5</v>
      </c>
      <c r="D59" s="146" t="s">
        <v>20</v>
      </c>
      <c r="E59" s="154" t="s">
        <v>407</v>
      </c>
      <c r="F59" s="155">
        <v>318435.92781321931</v>
      </c>
      <c r="G59" s="155">
        <v>472482.79003331676</v>
      </c>
      <c r="H59" s="155">
        <v>493036.06943063886</v>
      </c>
      <c r="I59" s="155">
        <v>472329.70312065165</v>
      </c>
      <c r="J59" s="155">
        <v>457697.55844441464</v>
      </c>
    </row>
    <row r="60" spans="1:10" x14ac:dyDescent="0.25">
      <c r="A60" s="156">
        <v>6655</v>
      </c>
      <c r="B60" s="152" t="s">
        <v>184</v>
      </c>
      <c r="C60" s="214" t="s">
        <v>5</v>
      </c>
      <c r="D60" s="146" t="s">
        <v>22</v>
      </c>
      <c r="E60" s="154" t="s">
        <v>406</v>
      </c>
      <c r="F60" s="155">
        <v>12737.437112528774</v>
      </c>
      <c r="G60" s="155">
        <v>72812.388420250863</v>
      </c>
      <c r="H60" s="155">
        <v>14450.174467220371</v>
      </c>
      <c r="I60" s="155">
        <v>0</v>
      </c>
      <c r="J60" s="155">
        <v>0</v>
      </c>
    </row>
    <row r="61" spans="1:10" x14ac:dyDescent="0.25">
      <c r="A61" s="156">
        <v>6662</v>
      </c>
      <c r="B61" s="152" t="s">
        <v>185</v>
      </c>
      <c r="C61" s="214" t="s">
        <v>5</v>
      </c>
      <c r="D61" s="146" t="s">
        <v>86</v>
      </c>
      <c r="E61" s="154" t="s">
        <v>398</v>
      </c>
      <c r="F61" s="155">
        <v>0</v>
      </c>
      <c r="G61" s="155">
        <v>28750.000000000004</v>
      </c>
      <c r="H61" s="155">
        <v>28750.000000000004</v>
      </c>
      <c r="I61" s="155">
        <v>0</v>
      </c>
      <c r="J61" s="155">
        <v>0</v>
      </c>
    </row>
    <row r="62" spans="1:10" ht="30" x14ac:dyDescent="0.25">
      <c r="A62" s="168">
        <v>6663</v>
      </c>
      <c r="B62" s="152" t="s">
        <v>215</v>
      </c>
      <c r="C62" s="214" t="s">
        <v>5</v>
      </c>
      <c r="D62" s="146" t="s">
        <v>217</v>
      </c>
      <c r="E62" s="154" t="s">
        <v>407</v>
      </c>
      <c r="F62" s="155">
        <v>293058.47619810177</v>
      </c>
      <c r="G62" s="155">
        <v>339902.15598181874</v>
      </c>
      <c r="H62" s="155">
        <v>426365.49656210915</v>
      </c>
      <c r="I62" s="155">
        <v>176304.95370397461</v>
      </c>
      <c r="J62" s="155">
        <v>128098.52572460538</v>
      </c>
    </row>
    <row r="63" spans="1:10" ht="45" x14ac:dyDescent="0.25">
      <c r="A63" s="156">
        <v>6664</v>
      </c>
      <c r="B63" s="152" t="s">
        <v>164</v>
      </c>
      <c r="C63" s="214" t="s">
        <v>5</v>
      </c>
      <c r="D63" s="146" t="s">
        <v>86</v>
      </c>
      <c r="E63" s="154" t="s">
        <v>406</v>
      </c>
      <c r="F63" s="155">
        <v>15000</v>
      </c>
      <c r="G63" s="155">
        <v>0</v>
      </c>
      <c r="H63" s="155">
        <v>0</v>
      </c>
      <c r="I63" s="155">
        <v>0</v>
      </c>
      <c r="J63" s="155">
        <v>0</v>
      </c>
    </row>
    <row r="64" spans="1:10" x14ac:dyDescent="0.25">
      <c r="A64" s="157">
        <v>6669</v>
      </c>
      <c r="B64" s="160" t="s">
        <v>578</v>
      </c>
      <c r="C64" s="214" t="s">
        <v>2</v>
      </c>
      <c r="D64" s="146" t="s">
        <v>55</v>
      </c>
      <c r="E64" s="154" t="s">
        <v>399</v>
      </c>
      <c r="F64" s="155">
        <v>0</v>
      </c>
      <c r="G64" s="155">
        <v>25000.000000000004</v>
      </c>
      <c r="H64" s="155">
        <v>49999.999999999993</v>
      </c>
      <c r="I64" s="155">
        <v>25000.000000000004</v>
      </c>
      <c r="J64" s="155">
        <v>0</v>
      </c>
    </row>
    <row r="65" spans="1:10" x14ac:dyDescent="0.25">
      <c r="A65" s="157">
        <v>6670</v>
      </c>
      <c r="B65" s="160" t="s">
        <v>577</v>
      </c>
      <c r="C65" s="214" t="s">
        <v>2</v>
      </c>
      <c r="D65" s="146" t="s">
        <v>55</v>
      </c>
      <c r="E65" s="154" t="s">
        <v>399</v>
      </c>
      <c r="F65" s="155">
        <v>0</v>
      </c>
      <c r="G65" s="155">
        <v>25000.000000000004</v>
      </c>
      <c r="H65" s="155">
        <v>49999.999999999993</v>
      </c>
      <c r="I65" s="155">
        <v>25000.000000000004</v>
      </c>
      <c r="J65" s="155">
        <v>0</v>
      </c>
    </row>
    <row r="66" spans="1:10" x14ac:dyDescent="0.25">
      <c r="A66" s="157">
        <v>6671</v>
      </c>
      <c r="B66" s="160" t="s">
        <v>579</v>
      </c>
      <c r="C66" s="214" t="s">
        <v>2</v>
      </c>
      <c r="D66" s="146" t="s">
        <v>55</v>
      </c>
      <c r="E66" s="154" t="s">
        <v>399</v>
      </c>
      <c r="F66" s="155">
        <v>0</v>
      </c>
      <c r="G66" s="155">
        <v>15000</v>
      </c>
      <c r="H66" s="155">
        <v>40000</v>
      </c>
      <c r="I66" s="155">
        <v>25000.000000000004</v>
      </c>
      <c r="J66" s="155">
        <v>0</v>
      </c>
    </row>
    <row r="67" spans="1:10" x14ac:dyDescent="0.25">
      <c r="A67" s="157">
        <v>6672</v>
      </c>
      <c r="B67" s="160" t="s">
        <v>580</v>
      </c>
      <c r="C67" s="214" t="s">
        <v>2</v>
      </c>
      <c r="D67" s="146" t="s">
        <v>55</v>
      </c>
      <c r="E67" s="154" t="s">
        <v>399</v>
      </c>
      <c r="F67" s="155">
        <v>31843.592781321935</v>
      </c>
      <c r="G67" s="155">
        <v>130513.61759453727</v>
      </c>
      <c r="H67" s="155">
        <v>107381.3172433945</v>
      </c>
      <c r="I67" s="155">
        <v>26201.263626691562</v>
      </c>
      <c r="J67" s="155">
        <v>4060.2087540547191</v>
      </c>
    </row>
    <row r="68" spans="1:10" ht="30" x14ac:dyDescent="0.25">
      <c r="A68" s="156">
        <v>6679</v>
      </c>
      <c r="B68" s="152" t="s">
        <v>186</v>
      </c>
      <c r="C68" s="214" t="s">
        <v>5</v>
      </c>
      <c r="D68" s="146" t="s">
        <v>49</v>
      </c>
      <c r="E68" s="154" t="s">
        <v>406</v>
      </c>
      <c r="F68" s="155">
        <v>19106.155668793159</v>
      </c>
      <c r="G68" s="155">
        <v>67551.915963709616</v>
      </c>
      <c r="H68" s="155">
        <v>13341.928367497238</v>
      </c>
      <c r="I68" s="155">
        <v>0</v>
      </c>
      <c r="J68" s="155">
        <v>0</v>
      </c>
    </row>
    <row r="69" spans="1:10" x14ac:dyDescent="0.25">
      <c r="A69" s="156">
        <v>6948</v>
      </c>
      <c r="B69" s="152" t="s">
        <v>4</v>
      </c>
      <c r="C69" s="214" t="s">
        <v>3</v>
      </c>
      <c r="D69" s="146" t="s">
        <v>351</v>
      </c>
      <c r="E69" s="154" t="s">
        <v>398</v>
      </c>
      <c r="F69" s="155">
        <v>0</v>
      </c>
      <c r="G69" s="155">
        <v>0</v>
      </c>
      <c r="H69" s="155">
        <v>31079.433333333331</v>
      </c>
      <c r="I69" s="155">
        <v>215818.78999999998</v>
      </c>
      <c r="J69" s="155">
        <v>407319.84666666668</v>
      </c>
    </row>
    <row r="70" spans="1:10" x14ac:dyDescent="0.25">
      <c r="A70" s="156">
        <v>6949</v>
      </c>
      <c r="B70" s="152" t="s">
        <v>947</v>
      </c>
      <c r="C70" s="214" t="s">
        <v>5</v>
      </c>
      <c r="D70" s="146" t="s">
        <v>351</v>
      </c>
      <c r="E70" s="154" t="s">
        <v>406</v>
      </c>
      <c r="F70" s="155">
        <v>238417.97859782397</v>
      </c>
      <c r="G70" s="155">
        <v>557623.74121108092</v>
      </c>
      <c r="H70" s="155">
        <v>597952.66251567588</v>
      </c>
      <c r="I70" s="155">
        <v>745949.48096943763</v>
      </c>
      <c r="J70" s="155">
        <v>866027.54369233362</v>
      </c>
    </row>
    <row r="71" spans="1:10" x14ac:dyDescent="0.25">
      <c r="A71" s="156">
        <v>6957</v>
      </c>
      <c r="B71" s="152" t="s">
        <v>231</v>
      </c>
      <c r="C71" s="214" t="s">
        <v>3</v>
      </c>
      <c r="D71" s="146" t="s">
        <v>1061</v>
      </c>
      <c r="E71" s="154" t="s">
        <v>407</v>
      </c>
      <c r="F71" s="155">
        <v>700559.04118908255</v>
      </c>
      <c r="G71" s="155">
        <v>657323.50478046376</v>
      </c>
      <c r="H71" s="155">
        <v>125288.02403045383</v>
      </c>
      <c r="I71" s="155">
        <v>0</v>
      </c>
      <c r="J71" s="155">
        <v>0</v>
      </c>
    </row>
    <row r="72" spans="1:10" x14ac:dyDescent="0.25">
      <c r="A72" s="156">
        <v>6958</v>
      </c>
      <c r="B72" s="152" t="s">
        <v>232</v>
      </c>
      <c r="C72" s="214" t="s">
        <v>3</v>
      </c>
      <c r="D72" s="146" t="s">
        <v>1064</v>
      </c>
      <c r="E72" s="154" t="s">
        <v>407</v>
      </c>
      <c r="F72" s="155">
        <v>0</v>
      </c>
      <c r="G72" s="155">
        <v>50000.000000000007</v>
      </c>
      <c r="H72" s="155">
        <v>200000</v>
      </c>
      <c r="I72" s="155">
        <v>400000.00000000006</v>
      </c>
      <c r="J72" s="155">
        <v>500000.00000000006</v>
      </c>
    </row>
    <row r="73" spans="1:10" x14ac:dyDescent="0.25">
      <c r="A73" s="156">
        <v>6962</v>
      </c>
      <c r="B73" s="152" t="s">
        <v>233</v>
      </c>
      <c r="C73" s="214" t="s">
        <v>3</v>
      </c>
      <c r="D73" s="146" t="s">
        <v>1062</v>
      </c>
      <c r="E73" s="154" t="s">
        <v>398</v>
      </c>
      <c r="F73" s="155">
        <v>0</v>
      </c>
      <c r="G73" s="155">
        <v>60000</v>
      </c>
      <c r="H73" s="155">
        <v>60000</v>
      </c>
      <c r="I73" s="155">
        <v>0</v>
      </c>
      <c r="J73" s="155">
        <v>0</v>
      </c>
    </row>
    <row r="74" spans="1:10" ht="30" x14ac:dyDescent="0.25">
      <c r="A74" s="156">
        <v>6963</v>
      </c>
      <c r="B74" s="152" t="s">
        <v>237</v>
      </c>
      <c r="C74" s="214" t="s">
        <v>5</v>
      </c>
      <c r="D74" s="146" t="s">
        <v>1</v>
      </c>
      <c r="E74" s="154" t="s">
        <v>406</v>
      </c>
      <c r="F74" s="155">
        <v>955307.78343965765</v>
      </c>
      <c r="G74" s="155">
        <v>584115.03676661674</v>
      </c>
      <c r="H74" s="155">
        <v>398552.76662524947</v>
      </c>
      <c r="I74" s="155">
        <v>130191.29602862126</v>
      </c>
      <c r="J74" s="155">
        <v>443955.33033324266</v>
      </c>
    </row>
    <row r="75" spans="1:10" x14ac:dyDescent="0.25">
      <c r="A75" s="156">
        <v>6964</v>
      </c>
      <c r="B75" s="152" t="s">
        <v>234</v>
      </c>
      <c r="C75" s="214" t="s">
        <v>3</v>
      </c>
      <c r="D75" s="146" t="s">
        <v>1060</v>
      </c>
      <c r="E75" s="154" t="s">
        <v>398</v>
      </c>
      <c r="F75" s="155">
        <v>6368.7185562643872</v>
      </c>
      <c r="G75" s="155">
        <v>1251125.38843295</v>
      </c>
      <c r="H75" s="155">
        <v>2333223.2877757121</v>
      </c>
      <c r="I75" s="155">
        <v>2587557.5988034806</v>
      </c>
      <c r="J75" s="155">
        <v>1266907.9806371029</v>
      </c>
    </row>
    <row r="76" spans="1:10" x14ac:dyDescent="0.25">
      <c r="A76" s="156">
        <v>6966</v>
      </c>
      <c r="B76" s="152" t="s">
        <v>259</v>
      </c>
      <c r="C76" s="214" t="s">
        <v>3</v>
      </c>
      <c r="D76" s="146" t="s">
        <v>1063</v>
      </c>
      <c r="E76" s="154" t="s">
        <v>398</v>
      </c>
      <c r="F76" s="155">
        <v>63687.18556264387</v>
      </c>
      <c r="G76" s="155">
        <v>1261163.2246733301</v>
      </c>
      <c r="H76" s="155">
        <v>2331940.5472194613</v>
      </c>
      <c r="I76" s="155">
        <v>2108641.623957464</v>
      </c>
      <c r="J76" s="155">
        <v>1871578.2385871022</v>
      </c>
    </row>
    <row r="77" spans="1:10" x14ac:dyDescent="0.25">
      <c r="A77" s="156">
        <v>6969</v>
      </c>
      <c r="B77" s="152" t="s">
        <v>236</v>
      </c>
      <c r="C77" s="214" t="s">
        <v>5</v>
      </c>
      <c r="D77" s="146" t="s">
        <v>351</v>
      </c>
      <c r="E77" s="154" t="s">
        <v>407</v>
      </c>
      <c r="F77" s="155">
        <v>1490280.1421658669</v>
      </c>
      <c r="G77" s="155">
        <v>1289148.2718434902</v>
      </c>
      <c r="H77" s="155">
        <v>604086.46705133293</v>
      </c>
      <c r="I77" s="155">
        <v>571219.13772916538</v>
      </c>
      <c r="J77" s="155">
        <v>253607.49121014442</v>
      </c>
    </row>
    <row r="78" spans="1:10" x14ac:dyDescent="0.25">
      <c r="A78" s="156">
        <v>6970</v>
      </c>
      <c r="B78" s="152" t="s">
        <v>235</v>
      </c>
      <c r="C78" s="214" t="s">
        <v>3</v>
      </c>
      <c r="D78" s="146" t="s">
        <v>1062</v>
      </c>
      <c r="E78" s="154" t="s">
        <v>398</v>
      </c>
      <c r="F78" s="155">
        <v>0</v>
      </c>
      <c r="G78" s="155">
        <v>50000.000000000007</v>
      </c>
      <c r="H78" s="155">
        <v>99999.999999999985</v>
      </c>
      <c r="I78" s="155">
        <v>50000.000000000007</v>
      </c>
      <c r="J78" s="155">
        <v>0</v>
      </c>
    </row>
    <row r="79" spans="1:10" ht="30" x14ac:dyDescent="0.25">
      <c r="A79" s="156">
        <v>6971</v>
      </c>
      <c r="B79" s="152" t="s">
        <v>238</v>
      </c>
      <c r="C79" s="214" t="s">
        <v>3</v>
      </c>
      <c r="D79" s="146" t="s">
        <v>1047</v>
      </c>
      <c r="E79" s="154" t="s">
        <v>398</v>
      </c>
      <c r="F79" s="155">
        <v>33749.100635919109</v>
      </c>
      <c r="G79" s="155">
        <v>19242.879364080876</v>
      </c>
      <c r="H79" s="155">
        <v>0</v>
      </c>
      <c r="I79" s="155">
        <v>0</v>
      </c>
      <c r="J79" s="155">
        <v>0</v>
      </c>
    </row>
    <row r="80" spans="1:10" ht="30" x14ac:dyDescent="0.25">
      <c r="A80" s="156">
        <v>6972</v>
      </c>
      <c r="B80" s="152" t="s">
        <v>257</v>
      </c>
      <c r="C80" s="214" t="s">
        <v>3</v>
      </c>
      <c r="D80" s="146" t="s">
        <v>1045</v>
      </c>
      <c r="E80" s="154" t="s">
        <v>398</v>
      </c>
      <c r="F80" s="155">
        <v>185017.35618570179</v>
      </c>
      <c r="G80" s="155">
        <v>89269.543052947673</v>
      </c>
      <c r="H80" s="155">
        <v>16222.650761350747</v>
      </c>
      <c r="I80" s="155">
        <v>0</v>
      </c>
      <c r="J80" s="155">
        <v>0</v>
      </c>
    </row>
    <row r="81" spans="1:10" x14ac:dyDescent="0.25">
      <c r="A81" s="156">
        <v>6973</v>
      </c>
      <c r="B81" s="152" t="s">
        <v>239</v>
      </c>
      <c r="C81" s="214" t="s">
        <v>5</v>
      </c>
      <c r="D81" s="146" t="s">
        <v>68</v>
      </c>
      <c r="E81" s="154" t="s">
        <v>406</v>
      </c>
      <c r="F81" s="155">
        <v>95530.778343965794</v>
      </c>
      <c r="G81" s="155">
        <v>266977.96184014715</v>
      </c>
      <c r="H81" s="155">
        <v>465293.56181252061</v>
      </c>
      <c r="I81" s="155">
        <v>492302.70687303157</v>
      </c>
      <c r="J81" s="155">
        <v>491546.16956677882</v>
      </c>
    </row>
    <row r="82" spans="1:10" ht="30" x14ac:dyDescent="0.25">
      <c r="A82" s="156">
        <v>6978</v>
      </c>
      <c r="B82" s="152" t="s">
        <v>250</v>
      </c>
      <c r="C82" s="214" t="s">
        <v>2</v>
      </c>
      <c r="D82" s="146" t="s">
        <v>351</v>
      </c>
      <c r="E82" s="154" t="s">
        <v>399</v>
      </c>
      <c r="F82" s="155">
        <v>827933.41231437039</v>
      </c>
      <c r="G82" s="155">
        <v>1231107.0490296048</v>
      </c>
      <c r="H82" s="155">
        <v>1289735.1337158498</v>
      </c>
      <c r="I82" s="155">
        <v>491399.71158369136</v>
      </c>
      <c r="J82" s="155">
        <v>1042269.4289365523</v>
      </c>
    </row>
    <row r="83" spans="1:10" ht="30" x14ac:dyDescent="0.25">
      <c r="A83" s="156">
        <v>6980</v>
      </c>
      <c r="B83" s="152" t="s">
        <v>904</v>
      </c>
      <c r="C83" s="214" t="s">
        <v>2</v>
      </c>
      <c r="D83" s="146" t="s">
        <v>14</v>
      </c>
      <c r="E83" s="154" t="s">
        <v>396</v>
      </c>
      <c r="F83" s="155">
        <v>0</v>
      </c>
      <c r="G83" s="155">
        <v>50000.000000000007</v>
      </c>
      <c r="H83" s="155">
        <v>171600</v>
      </c>
      <c r="I83" s="155">
        <v>193200.00000000006</v>
      </c>
      <c r="J83" s="155">
        <v>71600</v>
      </c>
    </row>
    <row r="84" spans="1:10" x14ac:dyDescent="0.25">
      <c r="A84" s="156">
        <v>6982</v>
      </c>
      <c r="B84" s="152" t="s">
        <v>251</v>
      </c>
      <c r="C84" s="214" t="s">
        <v>2</v>
      </c>
      <c r="D84" s="146" t="s">
        <v>351</v>
      </c>
      <c r="E84" s="154" t="s">
        <v>400</v>
      </c>
      <c r="F84" s="155">
        <v>194680.18614697826</v>
      </c>
      <c r="G84" s="155">
        <v>88567.75185810859</v>
      </c>
      <c r="H84" s="155">
        <v>61636.106706063176</v>
      </c>
      <c r="I84" s="155">
        <v>14045.078533061194</v>
      </c>
      <c r="J84" s="155">
        <v>20743.668311236164</v>
      </c>
    </row>
    <row r="85" spans="1:10" x14ac:dyDescent="0.25">
      <c r="A85" s="156">
        <v>6983</v>
      </c>
      <c r="B85" s="152" t="s">
        <v>241</v>
      </c>
      <c r="C85" s="214" t="s">
        <v>5</v>
      </c>
      <c r="D85" s="146" t="s">
        <v>351</v>
      </c>
      <c r="E85" s="154" t="s">
        <v>407</v>
      </c>
      <c r="F85" s="155">
        <v>32180.05</v>
      </c>
      <c r="G85" s="155">
        <v>0</v>
      </c>
      <c r="H85" s="155">
        <v>0</v>
      </c>
      <c r="I85" s="155">
        <v>0</v>
      </c>
      <c r="J85" s="155">
        <v>0</v>
      </c>
    </row>
    <row r="86" spans="1:10" x14ac:dyDescent="0.25">
      <c r="A86" s="156">
        <v>6984</v>
      </c>
      <c r="B86" s="152" t="s">
        <v>248</v>
      </c>
      <c r="C86" s="214" t="s">
        <v>2</v>
      </c>
      <c r="D86" s="146" t="s">
        <v>351</v>
      </c>
      <c r="E86" s="154" t="s">
        <v>396</v>
      </c>
      <c r="F86" s="155">
        <v>1265200.9191648574</v>
      </c>
      <c r="G86" s="155">
        <v>1372887.4837917429</v>
      </c>
      <c r="H86" s="155">
        <v>609605.81125761836</v>
      </c>
      <c r="I86" s="155">
        <v>462159.33203677391</v>
      </c>
      <c r="J86" s="155">
        <v>161319.10374900792</v>
      </c>
    </row>
    <row r="87" spans="1:10" x14ac:dyDescent="0.25">
      <c r="A87" s="156">
        <v>6985</v>
      </c>
      <c r="B87" s="152" t="s">
        <v>249</v>
      </c>
      <c r="C87" s="214" t="s">
        <v>5</v>
      </c>
      <c r="D87" s="146" t="s">
        <v>351</v>
      </c>
      <c r="E87" s="154" t="s">
        <v>406</v>
      </c>
      <c r="F87" s="155">
        <v>584569.5442042182</v>
      </c>
      <c r="G87" s="155">
        <v>1057849.5286892494</v>
      </c>
      <c r="H87" s="155">
        <v>1299467.5452656024</v>
      </c>
      <c r="I87" s="155">
        <v>472294.90955736017</v>
      </c>
      <c r="J87" s="155">
        <v>568297.18114885711</v>
      </c>
    </row>
    <row r="88" spans="1:10" x14ac:dyDescent="0.25">
      <c r="A88" s="156">
        <v>6989</v>
      </c>
      <c r="B88" s="152" t="s">
        <v>274</v>
      </c>
      <c r="C88" s="214" t="s">
        <v>3</v>
      </c>
      <c r="D88" s="146" t="s">
        <v>351</v>
      </c>
      <c r="E88" s="154" t="s">
        <v>397</v>
      </c>
      <c r="F88" s="155">
        <v>274676.19512694736</v>
      </c>
      <c r="G88" s="155">
        <v>407042.53752129548</v>
      </c>
      <c r="H88" s="155">
        <v>423425.73881914304</v>
      </c>
      <c r="I88" s="155">
        <v>442806.43739715795</v>
      </c>
      <c r="J88" s="155">
        <v>371092.66642654705</v>
      </c>
    </row>
    <row r="89" spans="1:10" x14ac:dyDescent="0.25">
      <c r="A89" s="156">
        <v>7114</v>
      </c>
      <c r="B89" s="152" t="s">
        <v>242</v>
      </c>
      <c r="C89" s="214" t="s">
        <v>5</v>
      </c>
      <c r="D89" s="146" t="s">
        <v>87</v>
      </c>
      <c r="E89" s="154" t="s">
        <v>406</v>
      </c>
      <c r="F89" s="155">
        <v>127374.37112528774</v>
      </c>
      <c r="G89" s="155">
        <v>272507.76865900058</v>
      </c>
      <c r="H89" s="155">
        <v>367810.23051423795</v>
      </c>
      <c r="I89" s="155">
        <v>260370.44606960641</v>
      </c>
      <c r="J89" s="155">
        <v>193869.52774204162</v>
      </c>
    </row>
    <row r="90" spans="1:10" ht="30" x14ac:dyDescent="0.25">
      <c r="A90" s="156">
        <v>7115</v>
      </c>
      <c r="B90" s="152" t="s">
        <v>243</v>
      </c>
      <c r="C90" s="214" t="s">
        <v>5</v>
      </c>
      <c r="D90" s="146" t="s">
        <v>137</v>
      </c>
      <c r="E90" s="154" t="s">
        <v>407</v>
      </c>
      <c r="F90" s="155">
        <v>31843.592781321935</v>
      </c>
      <c r="G90" s="155">
        <v>88846.950927870595</v>
      </c>
      <c r="H90" s="155">
        <v>140714.65057672787</v>
      </c>
      <c r="I90" s="155">
        <v>34534.596960024879</v>
      </c>
      <c r="J90" s="155">
        <v>4060.2087540547245</v>
      </c>
    </row>
    <row r="91" spans="1:10" ht="30" x14ac:dyDescent="0.25">
      <c r="A91" s="156">
        <v>7117</v>
      </c>
      <c r="B91" s="152" t="s">
        <v>260</v>
      </c>
      <c r="C91" s="214" t="s">
        <v>5</v>
      </c>
      <c r="D91" s="146" t="s">
        <v>136</v>
      </c>
      <c r="E91" s="154" t="s">
        <v>407</v>
      </c>
      <c r="F91" s="155">
        <v>15921.796390660968</v>
      </c>
      <c r="G91" s="155">
        <v>70182.152191980233</v>
      </c>
      <c r="H91" s="155">
        <v>13896.051417358805</v>
      </c>
      <c r="I91" s="155">
        <v>0</v>
      </c>
      <c r="J91" s="155">
        <v>0</v>
      </c>
    </row>
    <row r="92" spans="1:10" ht="30" x14ac:dyDescent="0.25">
      <c r="A92" s="156">
        <v>7118</v>
      </c>
      <c r="B92" s="152" t="s">
        <v>244</v>
      </c>
      <c r="C92" s="214" t="s">
        <v>5</v>
      </c>
      <c r="D92" s="146" t="s">
        <v>126</v>
      </c>
      <c r="E92" s="154" t="s">
        <v>406</v>
      </c>
      <c r="F92" s="155">
        <v>12274.342111428565</v>
      </c>
      <c r="G92" s="155">
        <v>85458.596933194407</v>
      </c>
      <c r="H92" s="155">
        <v>99633.038543617236</v>
      </c>
      <c r="I92" s="155">
        <v>103675.17904733974</v>
      </c>
      <c r="J92" s="155">
        <v>18231.703364420064</v>
      </c>
    </row>
    <row r="93" spans="1:10" ht="30" x14ac:dyDescent="0.25">
      <c r="A93" s="156">
        <v>7119</v>
      </c>
      <c r="B93" s="152" t="s">
        <v>245</v>
      </c>
      <c r="C93" s="214" t="s">
        <v>5</v>
      </c>
      <c r="D93" s="146" t="s">
        <v>126</v>
      </c>
      <c r="E93" s="154" t="s">
        <v>406</v>
      </c>
      <c r="F93" s="155">
        <v>166802.70010913289</v>
      </c>
      <c r="G93" s="155">
        <v>195548.02777606662</v>
      </c>
      <c r="H93" s="155">
        <v>195013.16150348843</v>
      </c>
      <c r="I93" s="155">
        <v>288696.7037531613</v>
      </c>
      <c r="J93" s="155">
        <v>62352.006858150744</v>
      </c>
    </row>
    <row r="94" spans="1:10" ht="30" x14ac:dyDescent="0.25">
      <c r="A94" s="156">
        <v>7120</v>
      </c>
      <c r="B94" s="152" t="s">
        <v>240</v>
      </c>
      <c r="C94" s="214" t="s">
        <v>5</v>
      </c>
      <c r="D94" s="146" t="s">
        <v>126</v>
      </c>
      <c r="E94" s="154" t="s">
        <v>406</v>
      </c>
      <c r="F94" s="155">
        <v>0</v>
      </c>
      <c r="G94" s="155">
        <v>0</v>
      </c>
      <c r="H94" s="155">
        <v>0</v>
      </c>
      <c r="I94" s="155">
        <v>711851.62000000011</v>
      </c>
      <c r="J94" s="155">
        <v>0</v>
      </c>
    </row>
    <row r="95" spans="1:10" x14ac:dyDescent="0.25">
      <c r="A95" s="156">
        <v>7554</v>
      </c>
      <c r="B95" s="152" t="s">
        <v>187</v>
      </c>
      <c r="C95" s="214" t="s">
        <v>5</v>
      </c>
      <c r="D95" s="146" t="s">
        <v>179</v>
      </c>
      <c r="E95" s="154" t="s">
        <v>406</v>
      </c>
      <c r="F95" s="155">
        <v>10731.755683760095</v>
      </c>
      <c r="G95" s="155">
        <v>30177.994896238681</v>
      </c>
      <c r="H95" s="155">
        <v>5940.9794200012266</v>
      </c>
      <c r="I95" s="155">
        <v>0</v>
      </c>
      <c r="J95" s="155">
        <v>0</v>
      </c>
    </row>
    <row r="96" spans="1:10" x14ac:dyDescent="0.25">
      <c r="A96" s="156">
        <v>7573</v>
      </c>
      <c r="B96" s="152" t="s">
        <v>247</v>
      </c>
      <c r="C96" s="214" t="s">
        <v>195</v>
      </c>
      <c r="D96" s="146" t="s">
        <v>351</v>
      </c>
      <c r="E96" s="154" t="s">
        <v>397</v>
      </c>
      <c r="F96" s="155">
        <v>127374.37112528774</v>
      </c>
      <c r="G96" s="155">
        <v>61457.217535841839</v>
      </c>
      <c r="H96" s="155">
        <v>11168.411338870417</v>
      </c>
      <c r="I96" s="155">
        <v>0</v>
      </c>
      <c r="J96" s="155">
        <v>0</v>
      </c>
    </row>
    <row r="97" spans="1:10" x14ac:dyDescent="0.25">
      <c r="A97" s="156">
        <v>9003</v>
      </c>
      <c r="B97" s="152" t="s">
        <v>207</v>
      </c>
      <c r="C97" s="214" t="s">
        <v>195</v>
      </c>
      <c r="D97" s="146" t="s">
        <v>208</v>
      </c>
      <c r="E97" s="154" t="s">
        <v>397</v>
      </c>
      <c r="F97" s="155">
        <v>19106.155668793159</v>
      </c>
      <c r="G97" s="155">
        <v>28376.165298850086</v>
      </c>
      <c r="H97" s="155">
        <v>29669.863327135699</v>
      </c>
      <c r="I97" s="155">
        <v>8499.1214104409319</v>
      </c>
      <c r="J97" s="155">
        <v>16681.706911306253</v>
      </c>
    </row>
    <row r="98" spans="1:10" x14ac:dyDescent="0.25">
      <c r="A98" s="156">
        <v>9017</v>
      </c>
      <c r="B98" s="152" t="s">
        <v>968</v>
      </c>
      <c r="C98" s="214" t="s">
        <v>262</v>
      </c>
      <c r="D98" s="146" t="s">
        <v>351</v>
      </c>
      <c r="E98" s="154" t="s">
        <v>397</v>
      </c>
      <c r="F98" s="155">
        <v>279985.4009267544</v>
      </c>
      <c r="G98" s="155">
        <v>383306.5345839028</v>
      </c>
      <c r="H98" s="155">
        <v>396528.69100427587</v>
      </c>
      <c r="I98" s="155">
        <v>377843.53004312358</v>
      </c>
      <c r="J98" s="155">
        <v>379075.53081065509</v>
      </c>
    </row>
    <row r="99" spans="1:10" x14ac:dyDescent="0.25">
      <c r="A99" s="156">
        <v>9019</v>
      </c>
      <c r="B99" s="152" t="s">
        <v>210</v>
      </c>
      <c r="C99" s="214" t="s">
        <v>195</v>
      </c>
      <c r="D99" s="146" t="s">
        <v>208</v>
      </c>
      <c r="E99" s="154" t="s">
        <v>397</v>
      </c>
      <c r="F99" s="155">
        <v>54134.107728247269</v>
      </c>
      <c r="G99" s="155">
        <v>92899.135013408595</v>
      </c>
      <c r="H99" s="155">
        <v>99064.612760217802</v>
      </c>
      <c r="I99" s="155">
        <v>54534.593996249292</v>
      </c>
      <c r="J99" s="155">
        <v>150714.336248701</v>
      </c>
    </row>
    <row r="100" spans="1:10" x14ac:dyDescent="0.25">
      <c r="A100" s="156">
        <v>9028</v>
      </c>
      <c r="B100" s="152" t="s">
        <v>252</v>
      </c>
      <c r="C100" s="214" t="s">
        <v>5</v>
      </c>
      <c r="D100" s="146" t="s">
        <v>351</v>
      </c>
      <c r="E100" s="154" t="s">
        <v>407</v>
      </c>
      <c r="F100" s="155">
        <v>63687.18556264387</v>
      </c>
      <c r="G100" s="155">
        <v>427829.89133999666</v>
      </c>
      <c r="H100" s="155">
        <v>498607.21388612769</v>
      </c>
      <c r="I100" s="155">
        <v>452799.27395746351</v>
      </c>
      <c r="J100" s="155">
        <v>471671.30335554882</v>
      </c>
    </row>
    <row r="101" spans="1:10" ht="30" x14ac:dyDescent="0.25">
      <c r="A101" s="156">
        <v>9031</v>
      </c>
      <c r="B101" s="152" t="s">
        <v>354</v>
      </c>
      <c r="C101" s="214" t="s">
        <v>5</v>
      </c>
      <c r="D101" s="146" t="s">
        <v>351</v>
      </c>
      <c r="E101" s="154" t="s">
        <v>407</v>
      </c>
      <c r="F101" s="155">
        <v>818571.3960366617</v>
      </c>
      <c r="G101" s="155">
        <v>1116686.0693213469</v>
      </c>
      <c r="H101" s="155">
        <v>1517301.2056653704</v>
      </c>
      <c r="I101" s="155">
        <v>745056.4481783465</v>
      </c>
      <c r="J101" s="155">
        <v>2406777.8818290755</v>
      </c>
    </row>
    <row r="102" spans="1:10" x14ac:dyDescent="0.25">
      <c r="A102" s="156">
        <v>9032</v>
      </c>
      <c r="B102" s="152" t="s">
        <v>206</v>
      </c>
      <c r="C102" s="214" t="s">
        <v>5</v>
      </c>
      <c r="D102" s="146" t="s">
        <v>351</v>
      </c>
      <c r="E102" s="154" t="s">
        <v>406</v>
      </c>
      <c r="F102" s="155">
        <v>41396.670615718518</v>
      </c>
      <c r="G102" s="155">
        <v>61481.691480841859</v>
      </c>
      <c r="H102" s="155">
        <v>64284.703875460669</v>
      </c>
      <c r="I102" s="155">
        <v>18414.763055955351</v>
      </c>
      <c r="J102" s="155">
        <v>36143.698307830178</v>
      </c>
    </row>
    <row r="103" spans="1:10" x14ac:dyDescent="0.25">
      <c r="A103" s="156">
        <v>9046</v>
      </c>
      <c r="B103" s="152" t="s">
        <v>263</v>
      </c>
      <c r="C103" s="214" t="s">
        <v>2</v>
      </c>
      <c r="D103" s="146" t="s">
        <v>351</v>
      </c>
      <c r="E103" s="154" t="s">
        <v>396</v>
      </c>
      <c r="F103" s="155">
        <v>127374.37112528774</v>
      </c>
      <c r="G103" s="155">
        <v>314401.0844660931</v>
      </c>
      <c r="H103" s="155">
        <v>806754.12313577172</v>
      </c>
      <c r="I103" s="155">
        <v>455599.95562825998</v>
      </c>
      <c r="J103" s="155">
        <v>604579.91214408434</v>
      </c>
    </row>
    <row r="104" spans="1:10" x14ac:dyDescent="0.25">
      <c r="A104" s="156">
        <v>9047</v>
      </c>
      <c r="B104" s="152" t="s">
        <v>978</v>
      </c>
      <c r="C104" s="214" t="s">
        <v>3</v>
      </c>
      <c r="D104" s="146" t="s">
        <v>351</v>
      </c>
      <c r="E104" s="154" t="s">
        <v>398</v>
      </c>
      <c r="F104" s="155">
        <v>1323597.9770610014</v>
      </c>
      <c r="G104" s="155">
        <v>770740.41786742245</v>
      </c>
      <c r="H104" s="155">
        <v>686841.56260143465</v>
      </c>
      <c r="I104" s="155">
        <v>501030.79009352339</v>
      </c>
      <c r="J104" s="155">
        <v>605243.76332198514</v>
      </c>
    </row>
    <row r="105" spans="1:10" x14ac:dyDescent="0.25">
      <c r="A105" s="156">
        <v>9048</v>
      </c>
      <c r="B105" s="152" t="s">
        <v>165</v>
      </c>
      <c r="C105" s="214" t="s">
        <v>5</v>
      </c>
      <c r="D105" s="146" t="s">
        <v>351</v>
      </c>
      <c r="E105" s="154" t="s">
        <v>406</v>
      </c>
      <c r="F105" s="155">
        <v>170681.65730788556</v>
      </c>
      <c r="G105" s="155">
        <v>82352.671498028052</v>
      </c>
      <c r="H105" s="155">
        <v>14965.67119408641</v>
      </c>
      <c r="I105" s="155">
        <v>0</v>
      </c>
      <c r="J105" s="155">
        <v>0</v>
      </c>
    </row>
    <row r="106" spans="1:10" x14ac:dyDescent="0.25">
      <c r="A106" s="156">
        <v>9074</v>
      </c>
      <c r="B106" s="160" t="s">
        <v>545</v>
      </c>
      <c r="C106" s="214" t="s">
        <v>195</v>
      </c>
      <c r="D106" s="146" t="s">
        <v>30</v>
      </c>
      <c r="E106" s="154" t="s">
        <v>397</v>
      </c>
      <c r="F106" s="155">
        <v>5285.5200000000013</v>
      </c>
      <c r="G106" s="155">
        <v>0</v>
      </c>
      <c r="H106" s="155">
        <v>0</v>
      </c>
      <c r="I106" s="155">
        <v>0</v>
      </c>
      <c r="J106" s="155">
        <v>0</v>
      </c>
    </row>
    <row r="107" spans="1:10" x14ac:dyDescent="0.25">
      <c r="A107" s="156">
        <v>9076</v>
      </c>
      <c r="B107" s="160" t="s">
        <v>546</v>
      </c>
      <c r="C107" s="214" t="s">
        <v>195</v>
      </c>
      <c r="D107" s="146" t="s">
        <v>156</v>
      </c>
      <c r="E107" s="154" t="s">
        <v>397</v>
      </c>
      <c r="F107" s="155">
        <v>5285.5200000000013</v>
      </c>
      <c r="G107" s="155">
        <v>0</v>
      </c>
      <c r="H107" s="155">
        <v>0</v>
      </c>
      <c r="I107" s="155">
        <v>0</v>
      </c>
      <c r="J107" s="155">
        <v>0</v>
      </c>
    </row>
    <row r="108" spans="1:10" x14ac:dyDescent="0.25">
      <c r="A108" s="151">
        <v>9080</v>
      </c>
      <c r="B108" s="160" t="s">
        <v>547</v>
      </c>
      <c r="C108" s="214" t="s">
        <v>195</v>
      </c>
      <c r="D108" s="146" t="s">
        <v>155</v>
      </c>
      <c r="E108" s="154" t="s">
        <v>397</v>
      </c>
      <c r="F108" s="155">
        <v>5285.5200000000013</v>
      </c>
      <c r="G108" s="155">
        <v>0</v>
      </c>
      <c r="H108" s="155">
        <v>0</v>
      </c>
      <c r="I108" s="155">
        <v>0</v>
      </c>
      <c r="J108" s="155">
        <v>0</v>
      </c>
    </row>
    <row r="109" spans="1:10" x14ac:dyDescent="0.25">
      <c r="A109" s="156">
        <v>9081</v>
      </c>
      <c r="B109" s="160" t="s">
        <v>980</v>
      </c>
      <c r="C109" s="214" t="s">
        <v>195</v>
      </c>
      <c r="D109" s="146" t="s">
        <v>150</v>
      </c>
      <c r="E109" s="154" t="s">
        <v>397</v>
      </c>
      <c r="F109" s="155">
        <v>5285.5200000000013</v>
      </c>
      <c r="G109" s="155">
        <v>0</v>
      </c>
      <c r="H109" s="155">
        <v>0</v>
      </c>
      <c r="I109" s="155">
        <v>0</v>
      </c>
      <c r="J109" s="155">
        <v>0</v>
      </c>
    </row>
    <row r="110" spans="1:10" x14ac:dyDescent="0.25">
      <c r="A110" s="156">
        <v>9084</v>
      </c>
      <c r="B110" s="158" t="s">
        <v>462</v>
      </c>
      <c r="C110" s="214" t="s">
        <v>195</v>
      </c>
      <c r="D110" s="146" t="s">
        <v>147</v>
      </c>
      <c r="E110" s="154" t="s">
        <v>397</v>
      </c>
      <c r="F110" s="155">
        <v>0</v>
      </c>
      <c r="G110" s="155">
        <v>5285.52</v>
      </c>
      <c r="H110" s="155">
        <v>0</v>
      </c>
      <c r="I110" s="155">
        <v>0</v>
      </c>
      <c r="J110" s="155">
        <v>0</v>
      </c>
    </row>
    <row r="111" spans="1:10" x14ac:dyDescent="0.25">
      <c r="A111" s="156">
        <v>9085</v>
      </c>
      <c r="B111" s="160" t="s">
        <v>981</v>
      </c>
      <c r="C111" s="214" t="s">
        <v>195</v>
      </c>
      <c r="D111" s="146" t="s">
        <v>151</v>
      </c>
      <c r="E111" s="154" t="s">
        <v>397</v>
      </c>
      <c r="F111" s="155">
        <v>0</v>
      </c>
      <c r="G111" s="155">
        <v>5285.52</v>
      </c>
      <c r="H111" s="155">
        <v>0</v>
      </c>
      <c r="I111" s="155">
        <v>0</v>
      </c>
      <c r="J111" s="155">
        <v>0</v>
      </c>
    </row>
    <row r="112" spans="1:10" x14ac:dyDescent="0.25">
      <c r="A112" s="156">
        <v>9088</v>
      </c>
      <c r="B112" s="160" t="s">
        <v>548</v>
      </c>
      <c r="C112" s="214" t="s">
        <v>195</v>
      </c>
      <c r="D112" s="146" t="s">
        <v>153</v>
      </c>
      <c r="E112" s="154" t="s">
        <v>397</v>
      </c>
      <c r="F112" s="155">
        <v>0</v>
      </c>
      <c r="G112" s="155">
        <v>5285.52</v>
      </c>
      <c r="H112" s="155">
        <v>0</v>
      </c>
      <c r="I112" s="155">
        <v>0</v>
      </c>
      <c r="J112" s="155">
        <v>0</v>
      </c>
    </row>
    <row r="113" spans="1:10" x14ac:dyDescent="0.25">
      <c r="A113" s="156">
        <v>9091</v>
      </c>
      <c r="B113" s="166" t="s">
        <v>450</v>
      </c>
      <c r="C113" s="214" t="s">
        <v>195</v>
      </c>
      <c r="D113" s="146" t="s">
        <v>154</v>
      </c>
      <c r="E113" s="154" t="s">
        <v>397</v>
      </c>
      <c r="F113" s="155">
        <v>0</v>
      </c>
      <c r="G113" s="155">
        <v>5285.52</v>
      </c>
      <c r="H113" s="155">
        <v>0</v>
      </c>
      <c r="I113" s="155">
        <v>0</v>
      </c>
      <c r="J113" s="155">
        <v>0</v>
      </c>
    </row>
    <row r="114" spans="1:10" x14ac:dyDescent="0.25">
      <c r="A114" s="156">
        <v>9099</v>
      </c>
      <c r="B114" s="152" t="s">
        <v>982</v>
      </c>
      <c r="C114" s="214" t="s">
        <v>195</v>
      </c>
      <c r="D114" s="146" t="s">
        <v>351</v>
      </c>
      <c r="E114" s="154" t="s">
        <v>397</v>
      </c>
      <c r="F114" s="155">
        <v>210167.71235672469</v>
      </c>
      <c r="G114" s="155">
        <v>95845.12270238674</v>
      </c>
      <c r="H114" s="155">
        <v>75727.636507356685</v>
      </c>
      <c r="I114" s="155">
        <v>21701.842586587583</v>
      </c>
      <c r="J114" s="155">
        <v>30959.962648360372</v>
      </c>
    </row>
    <row r="115" spans="1:10" x14ac:dyDescent="0.25">
      <c r="A115" s="156">
        <v>9100</v>
      </c>
      <c r="B115" s="152" t="s">
        <v>213</v>
      </c>
      <c r="C115" s="214" t="s">
        <v>195</v>
      </c>
      <c r="D115" s="146" t="s">
        <v>351</v>
      </c>
      <c r="E115" s="154" t="s">
        <v>397</v>
      </c>
      <c r="F115" s="155">
        <v>63687.18556264387</v>
      </c>
      <c r="G115" s="155">
        <v>30728.608767920919</v>
      </c>
      <c r="H115" s="155">
        <v>5584.2056694352086</v>
      </c>
      <c r="I115" s="155">
        <v>0</v>
      </c>
      <c r="J115" s="155">
        <v>0</v>
      </c>
    </row>
    <row r="116" spans="1:10" x14ac:dyDescent="0.25">
      <c r="A116" s="156">
        <v>9103</v>
      </c>
      <c r="B116" s="152" t="s">
        <v>212</v>
      </c>
      <c r="C116" s="214" t="s">
        <v>195</v>
      </c>
      <c r="D116" s="146" t="s">
        <v>409</v>
      </c>
      <c r="E116" s="154" t="s">
        <v>397</v>
      </c>
      <c r="F116" s="155">
        <v>7723033.5184843661</v>
      </c>
      <c r="G116" s="155">
        <v>7688966.481515632</v>
      </c>
      <c r="H116" s="155">
        <v>3967217.42</v>
      </c>
      <c r="I116" s="155">
        <v>1249999.9999999998</v>
      </c>
      <c r="J116" s="155">
        <v>0</v>
      </c>
    </row>
    <row r="117" spans="1:10" x14ac:dyDescent="0.25">
      <c r="A117" s="156">
        <v>9104</v>
      </c>
      <c r="B117" s="152" t="s">
        <v>209</v>
      </c>
      <c r="C117" s="214" t="s">
        <v>195</v>
      </c>
      <c r="D117" s="146" t="s">
        <v>208</v>
      </c>
      <c r="E117" s="154" t="s">
        <v>397</v>
      </c>
      <c r="F117" s="155">
        <v>1366472.2534320867</v>
      </c>
      <c r="G117" s="155">
        <v>2359146.3452411857</v>
      </c>
      <c r="H117" s="155">
        <v>2240149.8387944656</v>
      </c>
      <c r="I117" s="155">
        <v>1059448.4239799737</v>
      </c>
      <c r="J117" s="155">
        <v>2013481.3979855101</v>
      </c>
    </row>
    <row r="118" spans="1:10" x14ac:dyDescent="0.25">
      <c r="A118" s="156">
        <v>9107</v>
      </c>
      <c r="B118" s="152" t="s">
        <v>255</v>
      </c>
      <c r="C118" s="214" t="s">
        <v>195</v>
      </c>
      <c r="D118" s="146" t="s">
        <v>351</v>
      </c>
      <c r="E118" s="154" t="s">
        <v>397</v>
      </c>
      <c r="F118" s="155">
        <v>1910.6155668793156</v>
      </c>
      <c r="G118" s="155">
        <v>2841.0162669913957</v>
      </c>
      <c r="H118" s="155">
        <v>2976.3118470365766</v>
      </c>
      <c r="I118" s="155">
        <v>2848.8046295750387</v>
      </c>
      <c r="J118" s="155">
        <v>2857.2117816517643</v>
      </c>
    </row>
    <row r="119" spans="1:10" x14ac:dyDescent="0.25">
      <c r="A119" s="156">
        <v>9108</v>
      </c>
      <c r="B119" s="152" t="s">
        <v>253</v>
      </c>
      <c r="C119" s="214" t="s">
        <v>262</v>
      </c>
      <c r="D119" s="146" t="s">
        <v>351</v>
      </c>
      <c r="E119" s="154" t="s">
        <v>397</v>
      </c>
      <c r="F119" s="155">
        <v>3184.3592781321936</v>
      </c>
      <c r="G119" s="155">
        <v>4735.0271116523254</v>
      </c>
      <c r="H119" s="155">
        <v>5973.7030783942937</v>
      </c>
      <c r="I119" s="155">
        <v>4950.6443826250643</v>
      </c>
      <c r="J119" s="155">
        <v>4762.019636086271</v>
      </c>
    </row>
    <row r="120" spans="1:10" x14ac:dyDescent="0.25">
      <c r="A120" s="156">
        <v>9111</v>
      </c>
      <c r="B120" s="152" t="s">
        <v>261</v>
      </c>
      <c r="C120" s="214" t="s">
        <v>195</v>
      </c>
      <c r="D120" s="146" t="s">
        <v>199</v>
      </c>
      <c r="E120" s="154" t="s">
        <v>397</v>
      </c>
      <c r="F120" s="155">
        <v>0</v>
      </c>
      <c r="G120" s="155">
        <v>35000</v>
      </c>
      <c r="H120" s="155">
        <v>85000</v>
      </c>
      <c r="I120" s="155">
        <v>50000.000000000007</v>
      </c>
      <c r="J120" s="155">
        <v>0</v>
      </c>
    </row>
    <row r="121" spans="1:10" x14ac:dyDescent="0.25">
      <c r="A121" s="156">
        <v>9113</v>
      </c>
      <c r="B121" s="152" t="s">
        <v>254</v>
      </c>
      <c r="C121" s="214" t="s">
        <v>2</v>
      </c>
      <c r="D121" s="146" t="s">
        <v>351</v>
      </c>
      <c r="E121" s="154" t="s">
        <v>396</v>
      </c>
      <c r="F121" s="155">
        <v>0</v>
      </c>
      <c r="G121" s="155">
        <v>0</v>
      </c>
      <c r="H121" s="155">
        <v>233333.33333333334</v>
      </c>
      <c r="I121" s="155">
        <v>333333.33333333326</v>
      </c>
      <c r="J121" s="155">
        <v>560999.99999999988</v>
      </c>
    </row>
    <row r="122" spans="1:10" x14ac:dyDescent="0.25">
      <c r="A122" s="156">
        <v>9231</v>
      </c>
      <c r="B122" s="152" t="s">
        <v>266</v>
      </c>
      <c r="C122" s="214" t="s">
        <v>195</v>
      </c>
      <c r="D122" s="146" t="s">
        <v>351</v>
      </c>
      <c r="E122" s="154" t="s">
        <v>397</v>
      </c>
      <c r="F122" s="155">
        <v>95530.778343965794</v>
      </c>
      <c r="G122" s="155">
        <v>142050.81334956977</v>
      </c>
      <c r="H122" s="155">
        <v>190482.25901849548</v>
      </c>
      <c r="I122" s="155">
        <v>46606.8981454186</v>
      </c>
      <c r="J122" s="155">
        <v>17860.589082588151</v>
      </c>
    </row>
    <row r="123" spans="1:10" ht="30" x14ac:dyDescent="0.25">
      <c r="A123" s="156">
        <v>9244</v>
      </c>
      <c r="B123" s="152" t="s">
        <v>335</v>
      </c>
      <c r="C123" s="214" t="s">
        <v>5</v>
      </c>
      <c r="D123" s="146" t="s">
        <v>125</v>
      </c>
      <c r="E123" s="154" t="s">
        <v>407</v>
      </c>
      <c r="F123" s="155">
        <v>5000</v>
      </c>
      <c r="G123" s="155">
        <v>0</v>
      </c>
      <c r="H123" s="155">
        <v>0</v>
      </c>
      <c r="I123" s="155">
        <v>0</v>
      </c>
      <c r="J123" s="155">
        <v>0</v>
      </c>
    </row>
    <row r="124" spans="1:10" x14ac:dyDescent="0.25">
      <c r="A124" s="156">
        <v>9248</v>
      </c>
      <c r="B124" s="152" t="s">
        <v>286</v>
      </c>
      <c r="C124" s="214" t="s">
        <v>2</v>
      </c>
      <c r="D124" s="146" t="s">
        <v>23</v>
      </c>
      <c r="E124" s="154" t="s">
        <v>399</v>
      </c>
      <c r="F124" s="155">
        <v>95530.778343965794</v>
      </c>
      <c r="G124" s="155">
        <v>96983.779818548093</v>
      </c>
      <c r="H124" s="155">
        <v>18554.481837486128</v>
      </c>
      <c r="I124" s="155">
        <v>0</v>
      </c>
      <c r="J124" s="155">
        <v>0</v>
      </c>
    </row>
    <row r="125" spans="1:10" x14ac:dyDescent="0.25">
      <c r="A125" s="151">
        <v>9250</v>
      </c>
      <c r="B125" s="152" t="s">
        <v>287</v>
      </c>
      <c r="C125" s="214" t="s">
        <v>2</v>
      </c>
      <c r="D125" s="146" t="s">
        <v>74</v>
      </c>
      <c r="E125" s="154" t="s">
        <v>399</v>
      </c>
      <c r="F125" s="155">
        <v>195527.98996118826</v>
      </c>
      <c r="G125" s="155">
        <v>248126.17105948826</v>
      </c>
      <c r="H125" s="155">
        <v>78675.262160366619</v>
      </c>
      <c r="I125" s="155">
        <v>66878.252918450962</v>
      </c>
      <c r="J125" s="155">
        <v>24930.743900505928</v>
      </c>
    </row>
    <row r="126" spans="1:10" x14ac:dyDescent="0.25">
      <c r="A126" s="156">
        <v>9253</v>
      </c>
      <c r="B126" s="152" t="s">
        <v>288</v>
      </c>
      <c r="C126" s="214" t="s">
        <v>2</v>
      </c>
      <c r="D126" s="146" t="s">
        <v>32</v>
      </c>
      <c r="E126" s="154" t="s">
        <v>396</v>
      </c>
      <c r="F126" s="155">
        <v>63687.18556264387</v>
      </c>
      <c r="G126" s="155">
        <v>427693.90185574122</v>
      </c>
      <c r="H126" s="155">
        <v>414762.63448678894</v>
      </c>
      <c r="I126" s="155">
        <v>85735.860586716488</v>
      </c>
      <c r="J126" s="155">
        <v>8120.4175081095691</v>
      </c>
    </row>
    <row r="127" spans="1:10" ht="30" x14ac:dyDescent="0.25">
      <c r="A127" s="156">
        <v>9255</v>
      </c>
      <c r="B127" s="152" t="s">
        <v>289</v>
      </c>
      <c r="C127" s="214" t="s">
        <v>2</v>
      </c>
      <c r="D127" s="146" t="s">
        <v>136</v>
      </c>
      <c r="E127" s="154" t="s">
        <v>399</v>
      </c>
      <c r="F127" s="155">
        <v>108268.21545649454</v>
      </c>
      <c r="G127" s="155">
        <v>177238.63490546562</v>
      </c>
      <c r="H127" s="155">
        <v>34493.149638039875</v>
      </c>
      <c r="I127" s="155">
        <v>-3.637978807091713E-12</v>
      </c>
      <c r="J127" s="155">
        <v>0</v>
      </c>
    </row>
    <row r="128" spans="1:10" x14ac:dyDescent="0.25">
      <c r="A128" s="156">
        <v>9256</v>
      </c>
      <c r="B128" s="152" t="s">
        <v>290</v>
      </c>
      <c r="C128" s="214" t="s">
        <v>2</v>
      </c>
      <c r="D128" s="146" t="s">
        <v>38</v>
      </c>
      <c r="E128" s="154" t="s">
        <v>399</v>
      </c>
      <c r="F128" s="155">
        <v>95530.778343965794</v>
      </c>
      <c r="G128" s="155">
        <v>129426.24648521474</v>
      </c>
      <c r="H128" s="155">
        <v>25042.975170819456</v>
      </c>
      <c r="I128" s="155">
        <v>0</v>
      </c>
      <c r="J128" s="155">
        <v>0</v>
      </c>
    </row>
    <row r="129" spans="1:10" x14ac:dyDescent="0.25">
      <c r="A129" s="156">
        <v>9257</v>
      </c>
      <c r="B129" s="152" t="s">
        <v>291</v>
      </c>
      <c r="C129" s="214" t="s">
        <v>2</v>
      </c>
      <c r="D129" s="146" t="s">
        <v>14</v>
      </c>
      <c r="E129" s="154" t="s">
        <v>399</v>
      </c>
      <c r="F129" s="155">
        <v>127374.37112528774</v>
      </c>
      <c r="G129" s="155">
        <v>211457.21753584192</v>
      </c>
      <c r="H129" s="155">
        <v>41168.411338870406</v>
      </c>
      <c r="I129" s="155">
        <v>0</v>
      </c>
      <c r="J129" s="155">
        <v>0</v>
      </c>
    </row>
    <row r="130" spans="1:10" x14ac:dyDescent="0.25">
      <c r="A130" s="156">
        <v>9258</v>
      </c>
      <c r="B130" s="152" t="s">
        <v>292</v>
      </c>
      <c r="C130" s="214" t="s">
        <v>2</v>
      </c>
      <c r="D130" s="146" t="s">
        <v>57</v>
      </c>
      <c r="E130" s="154" t="s">
        <v>399</v>
      </c>
      <c r="F130" s="155">
        <v>114636.93401275892</v>
      </c>
      <c r="G130" s="155">
        <v>100050.84578225766</v>
      </c>
      <c r="H130" s="155">
        <v>18999.44020498341</v>
      </c>
      <c r="I130" s="155">
        <v>0</v>
      </c>
      <c r="J130" s="155">
        <v>0</v>
      </c>
    </row>
    <row r="131" spans="1:10" ht="30" x14ac:dyDescent="0.25">
      <c r="A131" s="156">
        <v>9259</v>
      </c>
      <c r="B131" s="152" t="s">
        <v>293</v>
      </c>
      <c r="C131" s="214" t="s">
        <v>2</v>
      </c>
      <c r="D131" s="146" t="s">
        <v>38</v>
      </c>
      <c r="E131" s="154" t="s">
        <v>396</v>
      </c>
      <c r="F131" s="155">
        <v>12737.437112528774</v>
      </c>
      <c r="G131" s="155">
        <v>168872.1137044816</v>
      </c>
      <c r="H131" s="155">
        <v>387119.19356402446</v>
      </c>
      <c r="I131" s="155">
        <v>74647.172117343274</v>
      </c>
      <c r="J131" s="155">
        <v>1624.0835016219808</v>
      </c>
    </row>
    <row r="132" spans="1:10" x14ac:dyDescent="0.25">
      <c r="A132" s="156">
        <v>9261</v>
      </c>
      <c r="B132" s="152" t="s">
        <v>336</v>
      </c>
      <c r="C132" s="214" t="s">
        <v>5</v>
      </c>
      <c r="D132" s="146" t="s">
        <v>70</v>
      </c>
      <c r="E132" s="154" t="s">
        <v>406</v>
      </c>
      <c r="F132" s="155">
        <v>45674.360545841737</v>
      </c>
      <c r="G132" s="155">
        <v>30370.883643318644</v>
      </c>
      <c r="H132" s="155">
        <v>5671.4758108396372</v>
      </c>
      <c r="I132" s="155">
        <v>0</v>
      </c>
      <c r="J132" s="155">
        <v>0</v>
      </c>
    </row>
    <row r="133" spans="1:10" x14ac:dyDescent="0.25">
      <c r="A133" s="156">
        <v>9262</v>
      </c>
      <c r="B133" s="152" t="s">
        <v>337</v>
      </c>
      <c r="C133" s="214" t="s">
        <v>5</v>
      </c>
      <c r="D133" s="146" t="s">
        <v>46</v>
      </c>
      <c r="E133" s="154" t="s">
        <v>406</v>
      </c>
      <c r="F133" s="155">
        <v>17458.27</v>
      </c>
      <c r="G133" s="155">
        <v>0</v>
      </c>
      <c r="H133" s="155">
        <v>0</v>
      </c>
      <c r="I133" s="155">
        <v>0</v>
      </c>
      <c r="J133" s="155">
        <v>0</v>
      </c>
    </row>
    <row r="134" spans="1:10" x14ac:dyDescent="0.25">
      <c r="A134" s="156">
        <v>9264</v>
      </c>
      <c r="B134" s="152" t="s">
        <v>338</v>
      </c>
      <c r="C134" s="214" t="s">
        <v>5</v>
      </c>
      <c r="D134" s="146" t="s">
        <v>33</v>
      </c>
      <c r="E134" s="154" t="s">
        <v>406</v>
      </c>
      <c r="F134" s="155">
        <v>42605.523453601614</v>
      </c>
      <c r="G134" s="155">
        <v>103890.19182836673</v>
      </c>
      <c r="H134" s="155">
        <v>20402.394718031665</v>
      </c>
      <c r="I134" s="155">
        <v>0</v>
      </c>
      <c r="J134" s="155">
        <v>0</v>
      </c>
    </row>
    <row r="135" spans="1:10" x14ac:dyDescent="0.25">
      <c r="A135" s="156">
        <v>9265</v>
      </c>
      <c r="B135" s="152" t="s">
        <v>339</v>
      </c>
      <c r="C135" s="214" t="s">
        <v>5</v>
      </c>
      <c r="D135" s="146" t="s">
        <v>58</v>
      </c>
      <c r="E135" s="154" t="s">
        <v>406</v>
      </c>
      <c r="F135" s="155">
        <v>35842.498425363228</v>
      </c>
      <c r="G135" s="155">
        <v>142293.74758277653</v>
      </c>
      <c r="H135" s="155">
        <v>28142.733991860296</v>
      </c>
      <c r="I135" s="155">
        <v>0</v>
      </c>
      <c r="J135" s="155">
        <v>0</v>
      </c>
    </row>
    <row r="136" spans="1:10" x14ac:dyDescent="0.25">
      <c r="A136" s="156">
        <v>9266</v>
      </c>
      <c r="B136" s="152" t="s">
        <v>340</v>
      </c>
      <c r="C136" s="214" t="s">
        <v>5</v>
      </c>
      <c r="D136" s="146" t="s">
        <v>27</v>
      </c>
      <c r="E136" s="154" t="s">
        <v>406</v>
      </c>
      <c r="F136" s="155">
        <v>31843.592781321935</v>
      </c>
      <c r="G136" s="155">
        <v>57030.971050627137</v>
      </c>
      <c r="H136" s="155">
        <v>11125.436168050934</v>
      </c>
      <c r="I136" s="155">
        <v>0</v>
      </c>
      <c r="J136" s="155">
        <v>0</v>
      </c>
    </row>
    <row r="137" spans="1:10" x14ac:dyDescent="0.25">
      <c r="A137" s="156">
        <v>9267</v>
      </c>
      <c r="B137" s="152" t="s">
        <v>341</v>
      </c>
      <c r="C137" s="214" t="s">
        <v>5</v>
      </c>
      <c r="D137" s="146" t="s">
        <v>124</v>
      </c>
      <c r="E137" s="154" t="s">
        <v>406</v>
      </c>
      <c r="F137" s="155">
        <v>23719.483435550061</v>
      </c>
      <c r="G137" s="155">
        <v>170773.62036695058</v>
      </c>
      <c r="H137" s="155">
        <v>132624.20072914663</v>
      </c>
      <c r="I137" s="155">
        <v>27102.079096759793</v>
      </c>
      <c r="J137" s="155">
        <v>3024.3463715929229</v>
      </c>
    </row>
    <row r="138" spans="1:10" x14ac:dyDescent="0.25">
      <c r="A138" s="156">
        <v>9268</v>
      </c>
      <c r="B138" s="152" t="s">
        <v>342</v>
      </c>
      <c r="C138" s="214" t="s">
        <v>5</v>
      </c>
      <c r="D138" s="146" t="s">
        <v>56</v>
      </c>
      <c r="E138" s="154" t="s">
        <v>407</v>
      </c>
      <c r="F138" s="155">
        <v>12278.723789795273</v>
      </c>
      <c r="G138" s="155">
        <v>43792.688940308741</v>
      </c>
      <c r="H138" s="155">
        <v>49632.074212869928</v>
      </c>
      <c r="I138" s="155">
        <v>12009.657674548069</v>
      </c>
      <c r="J138" s="155">
        <v>1565.5953824779986</v>
      </c>
    </row>
    <row r="139" spans="1:10" x14ac:dyDescent="0.25">
      <c r="A139" s="156">
        <v>9269</v>
      </c>
      <c r="B139" s="152" t="s">
        <v>343</v>
      </c>
      <c r="C139" s="214" t="s">
        <v>5</v>
      </c>
      <c r="D139" s="146" t="s">
        <v>18</v>
      </c>
      <c r="E139" s="154" t="s">
        <v>406</v>
      </c>
      <c r="F139" s="155">
        <v>31843.592781321935</v>
      </c>
      <c r="G139" s="155">
        <v>213846.95092787061</v>
      </c>
      <c r="H139" s="155">
        <v>165714.65057672781</v>
      </c>
      <c r="I139" s="155">
        <v>34534.596960024879</v>
      </c>
      <c r="J139" s="155">
        <v>4060.2087540547845</v>
      </c>
    </row>
    <row r="140" spans="1:10" x14ac:dyDescent="0.25">
      <c r="A140" s="156">
        <v>9270</v>
      </c>
      <c r="B140" s="152" t="s">
        <v>344</v>
      </c>
      <c r="C140" s="214" t="s">
        <v>5</v>
      </c>
      <c r="D140" s="146" t="s">
        <v>70</v>
      </c>
      <c r="E140" s="154" t="s">
        <v>407</v>
      </c>
      <c r="F140" s="155">
        <v>164063.56520783203</v>
      </c>
      <c r="G140" s="155">
        <v>337492.82301407756</v>
      </c>
      <c r="H140" s="155">
        <v>66052.051778090303</v>
      </c>
      <c r="I140" s="155">
        <v>-7.2759576141834259E-12</v>
      </c>
      <c r="J140" s="155">
        <v>0</v>
      </c>
    </row>
    <row r="141" spans="1:10" x14ac:dyDescent="0.25">
      <c r="A141" s="156">
        <v>9271</v>
      </c>
      <c r="B141" s="152" t="s">
        <v>345</v>
      </c>
      <c r="C141" s="214" t="s">
        <v>5</v>
      </c>
      <c r="D141" s="146" t="s">
        <v>18</v>
      </c>
      <c r="E141" s="154" t="s">
        <v>406</v>
      </c>
      <c r="F141" s="155">
        <v>25474.874225057549</v>
      </c>
      <c r="G141" s="155">
        <v>179410.89407562977</v>
      </c>
      <c r="H141" s="155">
        <v>200905.05379471555</v>
      </c>
      <c r="I141" s="155">
        <v>82627.677568019863</v>
      </c>
      <c r="J141" s="155">
        <v>11581.500336577197</v>
      </c>
    </row>
    <row r="142" spans="1:10" x14ac:dyDescent="0.25">
      <c r="A142" s="165">
        <v>9272</v>
      </c>
      <c r="B142" s="152" t="s">
        <v>346</v>
      </c>
      <c r="C142" s="214" t="s">
        <v>5</v>
      </c>
      <c r="D142" s="146" t="s">
        <v>26</v>
      </c>
      <c r="E142" s="154" t="s">
        <v>406</v>
      </c>
      <c r="F142" s="155">
        <v>31488.059067918479</v>
      </c>
      <c r="G142" s="155">
        <v>255452.05805409432</v>
      </c>
      <c r="H142" s="155">
        <v>299058.61316970538</v>
      </c>
      <c r="I142" s="155">
        <v>267761.47651829961</v>
      </c>
      <c r="J142" s="155">
        <v>45681.543189982382</v>
      </c>
    </row>
    <row r="143" spans="1:10" x14ac:dyDescent="0.25">
      <c r="A143" s="165">
        <v>9273</v>
      </c>
      <c r="B143" s="152" t="s">
        <v>347</v>
      </c>
      <c r="C143" s="214" t="s">
        <v>5</v>
      </c>
      <c r="D143" s="146" t="s">
        <v>35</v>
      </c>
      <c r="E143" s="154" t="s">
        <v>407</v>
      </c>
      <c r="F143" s="155">
        <v>13621.919999999982</v>
      </c>
      <c r="G143" s="155">
        <v>0</v>
      </c>
      <c r="H143" s="155">
        <v>0</v>
      </c>
      <c r="I143" s="155">
        <v>0</v>
      </c>
      <c r="J143" s="155">
        <v>0</v>
      </c>
    </row>
    <row r="144" spans="1:10" x14ac:dyDescent="0.25">
      <c r="A144" s="156">
        <v>9274</v>
      </c>
      <c r="B144" s="152" t="s">
        <v>348</v>
      </c>
      <c r="C144" s="214" t="s">
        <v>5</v>
      </c>
      <c r="D144" s="146" t="s">
        <v>30</v>
      </c>
      <c r="E144" s="154" t="s">
        <v>407</v>
      </c>
      <c r="F144" s="155">
        <v>49099.96688288523</v>
      </c>
      <c r="G144" s="155">
        <v>258606.34611067208</v>
      </c>
      <c r="H144" s="155">
        <v>298926.22430302243</v>
      </c>
      <c r="I144" s="155">
        <v>295733.48814706446</v>
      </c>
      <c r="J144" s="155">
        <v>146084.55587533853</v>
      </c>
    </row>
    <row r="145" spans="1:10" x14ac:dyDescent="0.25">
      <c r="A145" s="156">
        <v>9276</v>
      </c>
      <c r="B145" s="152" t="s">
        <v>985</v>
      </c>
      <c r="C145" s="214" t="s">
        <v>195</v>
      </c>
      <c r="D145" s="146" t="s">
        <v>351</v>
      </c>
      <c r="E145" s="154" t="s">
        <v>397</v>
      </c>
      <c r="F145" s="155">
        <v>302514.13142255839</v>
      </c>
      <c r="G145" s="155">
        <v>470660.90894030436</v>
      </c>
      <c r="H145" s="155">
        <v>412916.04244745785</v>
      </c>
      <c r="I145" s="155">
        <v>251060.73301604792</v>
      </c>
      <c r="J145" s="155">
        <v>214891.86542819563</v>
      </c>
    </row>
    <row r="146" spans="1:10" x14ac:dyDescent="0.25">
      <c r="A146" s="156">
        <v>9278</v>
      </c>
      <c r="B146" s="152" t="s">
        <v>269</v>
      </c>
      <c r="C146" s="214" t="s">
        <v>195</v>
      </c>
      <c r="D146" s="146" t="s">
        <v>1050</v>
      </c>
      <c r="E146" s="154" t="s">
        <v>397</v>
      </c>
      <c r="F146" s="155">
        <v>541341.07728247275</v>
      </c>
      <c r="G146" s="155">
        <v>469526.50786066114</v>
      </c>
      <c r="H146" s="155">
        <v>89132.414856865988</v>
      </c>
      <c r="I146" s="155">
        <v>0</v>
      </c>
      <c r="J146" s="155">
        <v>0</v>
      </c>
    </row>
    <row r="147" spans="1:10" x14ac:dyDescent="0.25">
      <c r="A147" s="156">
        <v>9282</v>
      </c>
      <c r="B147" s="152" t="s">
        <v>986</v>
      </c>
      <c r="C147" s="214" t="s">
        <v>195</v>
      </c>
      <c r="D147" s="146" t="s">
        <v>351</v>
      </c>
      <c r="E147" s="154" t="s">
        <v>397</v>
      </c>
      <c r="F147" s="155">
        <v>254748.74225057548</v>
      </c>
      <c r="G147" s="155">
        <v>295468.83559885266</v>
      </c>
      <c r="H147" s="155">
        <v>234341.57960487684</v>
      </c>
      <c r="I147" s="155">
        <v>106199.91125652005</v>
      </c>
      <c r="J147" s="155">
        <v>232934.82428816915</v>
      </c>
    </row>
    <row r="148" spans="1:10" x14ac:dyDescent="0.25">
      <c r="A148" s="157">
        <v>9285</v>
      </c>
      <c r="B148" s="152" t="s">
        <v>270</v>
      </c>
      <c r="C148" s="214" t="s">
        <v>3</v>
      </c>
      <c r="D148" s="146" t="s">
        <v>351</v>
      </c>
      <c r="E148" s="154" t="s">
        <v>398</v>
      </c>
      <c r="F148" s="155">
        <v>212530.50694109878</v>
      </c>
      <c r="G148" s="155">
        <v>316025.17948589951</v>
      </c>
      <c r="H148" s="155">
        <v>331075.00882485864</v>
      </c>
      <c r="I148" s="155">
        <v>316891.53097849543</v>
      </c>
      <c r="J148" s="155">
        <v>317826.71455166995</v>
      </c>
    </row>
    <row r="149" spans="1:10" x14ac:dyDescent="0.25">
      <c r="A149" s="157">
        <v>9286</v>
      </c>
      <c r="B149" s="152" t="s">
        <v>271</v>
      </c>
      <c r="C149" s="214" t="s">
        <v>3</v>
      </c>
      <c r="D149" s="146" t="s">
        <v>351</v>
      </c>
      <c r="E149" s="154" t="s">
        <v>398</v>
      </c>
      <c r="F149" s="155">
        <v>38212.311337586318</v>
      </c>
      <c r="G149" s="155">
        <v>56820.32533982789</v>
      </c>
      <c r="H149" s="155">
        <v>59526.236940731527</v>
      </c>
      <c r="I149" s="155">
        <v>57388.17592483409</v>
      </c>
      <c r="J149" s="155">
        <v>57638.735633035234</v>
      </c>
    </row>
    <row r="150" spans="1:10" x14ac:dyDescent="0.25">
      <c r="A150" s="167">
        <v>9287</v>
      </c>
      <c r="B150" s="152" t="s">
        <v>272</v>
      </c>
      <c r="C150" s="214" t="s">
        <v>3</v>
      </c>
      <c r="D150" s="146" t="s">
        <v>351</v>
      </c>
      <c r="E150" s="154" t="s">
        <v>398</v>
      </c>
      <c r="F150" s="155">
        <v>82793.341231437036</v>
      </c>
      <c r="G150" s="155">
        <v>123110.70490296045</v>
      </c>
      <c r="H150" s="155">
        <v>128973.51337158494</v>
      </c>
      <c r="I150" s="155">
        <v>98448.200614918343</v>
      </c>
      <c r="J150" s="155">
        <v>93812.51053824299</v>
      </c>
    </row>
    <row r="151" spans="1:10" x14ac:dyDescent="0.25">
      <c r="A151" s="167">
        <v>9288</v>
      </c>
      <c r="B151" s="152" t="s">
        <v>273</v>
      </c>
      <c r="C151" s="214" t="s">
        <v>3</v>
      </c>
      <c r="D151" s="146" t="s">
        <v>351</v>
      </c>
      <c r="E151" s="154" t="s">
        <v>398</v>
      </c>
      <c r="F151" s="155">
        <v>139851.25249798631</v>
      </c>
      <c r="G151" s="155">
        <v>145902.53968647355</v>
      </c>
      <c r="H151" s="155">
        <v>27947.469815540131</v>
      </c>
      <c r="I151" s="155">
        <v>0</v>
      </c>
      <c r="J151" s="155">
        <v>0</v>
      </c>
    </row>
    <row r="152" spans="1:10" x14ac:dyDescent="0.25">
      <c r="A152" s="168">
        <v>9290</v>
      </c>
      <c r="B152" s="152" t="s">
        <v>327</v>
      </c>
      <c r="C152" s="214" t="s">
        <v>3</v>
      </c>
      <c r="D152" s="146" t="s">
        <v>1050</v>
      </c>
      <c r="E152" s="154" t="s">
        <v>398</v>
      </c>
      <c r="F152" s="155">
        <v>286592.33503189735</v>
      </c>
      <c r="G152" s="155">
        <v>198047.42718710829</v>
      </c>
      <c r="H152" s="155">
        <v>2525303.393770895</v>
      </c>
      <c r="I152" s="155">
        <v>3810241.4539524289</v>
      </c>
      <c r="J152" s="155">
        <v>3807971.8420336707</v>
      </c>
    </row>
    <row r="153" spans="1:10" x14ac:dyDescent="0.25">
      <c r="A153" s="156">
        <v>9291</v>
      </c>
      <c r="B153" s="152" t="s">
        <v>328</v>
      </c>
      <c r="C153" s="214" t="s">
        <v>3</v>
      </c>
      <c r="D153" s="146" t="s">
        <v>1054</v>
      </c>
      <c r="E153" s="154" t="s">
        <v>398</v>
      </c>
      <c r="F153" s="155">
        <v>242011.30513804671</v>
      </c>
      <c r="G153" s="155">
        <v>137720.60332837264</v>
      </c>
      <c r="H153" s="155">
        <v>1265463.4210361633</v>
      </c>
      <c r="I153" s="155">
        <v>2812016.8574116803</v>
      </c>
      <c r="J153" s="155">
        <v>3697536.9629025063</v>
      </c>
    </row>
    <row r="154" spans="1:10" x14ac:dyDescent="0.25">
      <c r="A154" s="165">
        <v>9292</v>
      </c>
      <c r="B154" s="152" t="s">
        <v>329</v>
      </c>
      <c r="C154" s="214" t="s">
        <v>3</v>
      </c>
      <c r="D154" s="146" t="s">
        <v>1056</v>
      </c>
      <c r="E154" s="154" t="s">
        <v>398</v>
      </c>
      <c r="F154" s="155">
        <v>0</v>
      </c>
      <c r="G154" s="155">
        <v>150000</v>
      </c>
      <c r="H154" s="155">
        <v>450000</v>
      </c>
      <c r="I154" s="155">
        <v>300000</v>
      </c>
      <c r="J154" s="155">
        <v>0</v>
      </c>
    </row>
    <row r="155" spans="1:10" x14ac:dyDescent="0.25">
      <c r="A155" s="156">
        <v>9293</v>
      </c>
      <c r="B155" s="152" t="s">
        <v>987</v>
      </c>
      <c r="C155" s="214" t="s">
        <v>5</v>
      </c>
      <c r="D155" s="146" t="s">
        <v>351</v>
      </c>
      <c r="E155" s="154" t="s">
        <v>406</v>
      </c>
      <c r="F155" s="155">
        <v>31843.592781321935</v>
      </c>
      <c r="G155" s="155">
        <v>59261.63426120393</v>
      </c>
      <c r="H155" s="155">
        <v>51464.253910061176</v>
      </c>
      <c r="I155" s="155">
        <v>17867.930293358222</v>
      </c>
      <c r="J155" s="155">
        <v>4060.2087540547327</v>
      </c>
    </row>
    <row r="156" spans="1:10" x14ac:dyDescent="0.25">
      <c r="A156" s="165">
        <v>9294</v>
      </c>
      <c r="B156" s="152" t="s">
        <v>330</v>
      </c>
      <c r="C156" s="214" t="s">
        <v>3</v>
      </c>
      <c r="D156" s="146" t="s">
        <v>1045</v>
      </c>
      <c r="E156" s="154" t="s">
        <v>398</v>
      </c>
      <c r="F156" s="155">
        <v>31843.592781321935</v>
      </c>
      <c r="G156" s="155">
        <v>130513.61759453727</v>
      </c>
      <c r="H156" s="155">
        <v>135172.98391006119</v>
      </c>
      <c r="I156" s="155">
        <v>31759.596960024894</v>
      </c>
      <c r="J156" s="155">
        <v>4060.2087540547191</v>
      </c>
    </row>
    <row r="157" spans="1:10" x14ac:dyDescent="0.25">
      <c r="A157" s="156">
        <v>9297</v>
      </c>
      <c r="B157" s="152" t="s">
        <v>331</v>
      </c>
      <c r="C157" s="214" t="s">
        <v>3</v>
      </c>
      <c r="D157" s="146" t="s">
        <v>1046</v>
      </c>
      <c r="E157" s="154" t="s">
        <v>398</v>
      </c>
      <c r="F157" s="155">
        <v>479122.33352606551</v>
      </c>
      <c r="G157" s="155">
        <v>231173.07836462968</v>
      </c>
      <c r="H157" s="155">
        <v>42010.298109304946</v>
      </c>
      <c r="I157" s="155">
        <v>0</v>
      </c>
      <c r="J157" s="155">
        <v>0</v>
      </c>
    </row>
    <row r="158" spans="1:10" x14ac:dyDescent="0.25">
      <c r="A158" s="165">
        <v>9298</v>
      </c>
      <c r="B158" s="152" t="s">
        <v>332</v>
      </c>
      <c r="C158" s="214" t="s">
        <v>3</v>
      </c>
      <c r="D158" s="146" t="s">
        <v>1065</v>
      </c>
      <c r="E158" s="154" t="s">
        <v>398</v>
      </c>
      <c r="F158" s="155">
        <v>11522.699999999721</v>
      </c>
      <c r="G158" s="155">
        <v>0</v>
      </c>
      <c r="H158" s="155">
        <v>0</v>
      </c>
      <c r="I158" s="155">
        <v>0</v>
      </c>
      <c r="J158" s="155">
        <v>0</v>
      </c>
    </row>
    <row r="159" spans="1:10" ht="30" x14ac:dyDescent="0.25">
      <c r="A159" s="156">
        <v>9300</v>
      </c>
      <c r="B159" s="152" t="s">
        <v>280</v>
      </c>
      <c r="C159" s="214" t="s">
        <v>3</v>
      </c>
      <c r="D159" s="146" t="s">
        <v>1040</v>
      </c>
      <c r="E159" s="154" t="s">
        <v>398</v>
      </c>
      <c r="F159" s="155">
        <v>24955.314165237487</v>
      </c>
      <c r="G159" s="155">
        <v>14228.885834762506</v>
      </c>
      <c r="H159" s="155">
        <v>0</v>
      </c>
      <c r="I159" s="155">
        <v>0</v>
      </c>
      <c r="J159" s="155">
        <v>0</v>
      </c>
    </row>
    <row r="160" spans="1:10" x14ac:dyDescent="0.25">
      <c r="A160" s="156">
        <v>9304</v>
      </c>
      <c r="B160" s="152" t="s">
        <v>281</v>
      </c>
      <c r="C160" s="214" t="s">
        <v>3</v>
      </c>
      <c r="D160" s="146" t="s">
        <v>1065</v>
      </c>
      <c r="E160" s="154" t="s">
        <v>398</v>
      </c>
      <c r="F160" s="155">
        <v>127374.37112528774</v>
      </c>
      <c r="G160" s="155">
        <v>292887.80371148244</v>
      </c>
      <c r="H160" s="155">
        <v>321191.93564024474</v>
      </c>
      <c r="I160" s="155">
        <v>92305.054506766231</v>
      </c>
      <c r="J160" s="155">
        <v>16240.835016218869</v>
      </c>
    </row>
    <row r="161" spans="1:10" x14ac:dyDescent="0.25">
      <c r="A161" s="156">
        <v>9305</v>
      </c>
      <c r="B161" s="152" t="s">
        <v>282</v>
      </c>
      <c r="C161" s="214" t="s">
        <v>3</v>
      </c>
      <c r="D161" s="146" t="s">
        <v>1066</v>
      </c>
      <c r="E161" s="154" t="s">
        <v>398</v>
      </c>
      <c r="F161" s="155">
        <v>20957.54215309921</v>
      </c>
      <c r="G161" s="155">
        <v>11949.457846900781</v>
      </c>
      <c r="H161" s="155">
        <v>0</v>
      </c>
      <c r="I161" s="155">
        <v>0</v>
      </c>
      <c r="J161" s="155">
        <v>0</v>
      </c>
    </row>
    <row r="162" spans="1:10" x14ac:dyDescent="0.25">
      <c r="A162" s="156">
        <v>9306</v>
      </c>
      <c r="B162" s="152" t="s">
        <v>283</v>
      </c>
      <c r="C162" s="214" t="s">
        <v>3</v>
      </c>
      <c r="D162" s="146" t="s">
        <v>1053</v>
      </c>
      <c r="E162" s="154" t="s">
        <v>398</v>
      </c>
      <c r="F162" s="155">
        <v>12809.849442513498</v>
      </c>
      <c r="G162" s="155">
        <v>7303.8505574865012</v>
      </c>
      <c r="H162" s="155">
        <v>0</v>
      </c>
      <c r="I162" s="155">
        <v>0</v>
      </c>
      <c r="J162" s="155">
        <v>0</v>
      </c>
    </row>
    <row r="163" spans="1:10" x14ac:dyDescent="0.25">
      <c r="A163" s="156">
        <v>9308</v>
      </c>
      <c r="B163" s="152" t="s">
        <v>275</v>
      </c>
      <c r="C163" s="214" t="s">
        <v>5</v>
      </c>
      <c r="D163" s="146" t="s">
        <v>351</v>
      </c>
      <c r="E163" s="154" t="s">
        <v>406</v>
      </c>
      <c r="F163" s="155">
        <v>108268.21545649454</v>
      </c>
      <c r="G163" s="155">
        <v>160990.92179617906</v>
      </c>
      <c r="H163" s="155">
        <v>168657.67133207261</v>
      </c>
      <c r="I163" s="155">
        <v>161432.26234258548</v>
      </c>
      <c r="J163" s="155">
        <v>161908.66762693305</v>
      </c>
    </row>
    <row r="164" spans="1:10" x14ac:dyDescent="0.25">
      <c r="A164" s="156">
        <v>9313</v>
      </c>
      <c r="B164" s="152" t="s">
        <v>276</v>
      </c>
      <c r="C164" s="214" t="s">
        <v>2</v>
      </c>
      <c r="D164" s="146" t="s">
        <v>351</v>
      </c>
      <c r="E164" s="154" t="s">
        <v>400</v>
      </c>
      <c r="F164" s="155">
        <v>201135.16899608733</v>
      </c>
      <c r="G164" s="155">
        <v>180379.60509032715</v>
      </c>
      <c r="H164" s="155">
        <v>34302.555913585515</v>
      </c>
      <c r="I164" s="155">
        <v>0</v>
      </c>
      <c r="J164" s="155">
        <v>0</v>
      </c>
    </row>
    <row r="165" spans="1:10" x14ac:dyDescent="0.25">
      <c r="A165" s="157">
        <v>9315</v>
      </c>
      <c r="B165" s="158" t="s">
        <v>353</v>
      </c>
      <c r="C165" s="214" t="s">
        <v>5</v>
      </c>
      <c r="D165" s="146" t="s">
        <v>128</v>
      </c>
      <c r="E165" s="154" t="s">
        <v>407</v>
      </c>
      <c r="F165" s="155">
        <v>63687.18556264387</v>
      </c>
      <c r="G165" s="155">
        <v>344587.21766283363</v>
      </c>
      <c r="H165" s="155">
        <v>898899.54442378576</v>
      </c>
      <c r="I165" s="155">
        <v>994722.07136813633</v>
      </c>
      <c r="J165" s="155">
        <v>992909.02303768729</v>
      </c>
    </row>
    <row r="166" spans="1:10" x14ac:dyDescent="0.25">
      <c r="A166" s="157">
        <v>9318</v>
      </c>
      <c r="B166" s="158" t="s">
        <v>352</v>
      </c>
      <c r="C166" s="214" t="s">
        <v>262</v>
      </c>
      <c r="D166" s="146" t="s">
        <v>22</v>
      </c>
      <c r="E166" s="154" t="s">
        <v>401</v>
      </c>
      <c r="F166" s="155">
        <v>636871.85562643863</v>
      </c>
      <c r="G166" s="155">
        <v>799880.33522407874</v>
      </c>
      <c r="H166" s="155">
        <v>452214.60820122372</v>
      </c>
      <c r="I166" s="155">
        <v>257358.6058671645</v>
      </c>
      <c r="J166" s="155">
        <v>81204.175081094174</v>
      </c>
    </row>
    <row r="167" spans="1:10" ht="30" x14ac:dyDescent="0.25">
      <c r="A167" s="157">
        <v>9319</v>
      </c>
      <c r="B167" s="158" t="s">
        <v>403</v>
      </c>
      <c r="C167" s="214" t="s">
        <v>3</v>
      </c>
      <c r="D167" s="146" t="s">
        <v>1065</v>
      </c>
      <c r="E167" s="154" t="s">
        <v>401</v>
      </c>
      <c r="F167" s="155">
        <v>3327789.5838613524</v>
      </c>
      <c r="G167" s="155">
        <v>7201479.1467386484</v>
      </c>
      <c r="H167" s="155">
        <v>7200000</v>
      </c>
      <c r="I167" s="155">
        <v>9156935.9154953975</v>
      </c>
      <c r="J167" s="155">
        <v>13800000</v>
      </c>
    </row>
    <row r="168" spans="1:10" x14ac:dyDescent="0.25">
      <c r="A168" s="165">
        <v>9324</v>
      </c>
      <c r="B168" s="158" t="s">
        <v>989</v>
      </c>
      <c r="C168" s="214" t="s">
        <v>5</v>
      </c>
      <c r="D168" s="146" t="s">
        <v>51</v>
      </c>
      <c r="E168" s="154" t="s">
        <v>406</v>
      </c>
      <c r="F168" s="155">
        <v>624134.41851390991</v>
      </c>
      <c r="G168" s="155">
        <v>426712.91318626405</v>
      </c>
      <c r="H168" s="155">
        <v>295069.68630386598</v>
      </c>
      <c r="I168" s="155">
        <v>236878.10041648784</v>
      </c>
      <c r="J168" s="155">
        <v>79580.091579472384</v>
      </c>
    </row>
    <row r="169" spans="1:10" x14ac:dyDescent="0.25">
      <c r="A169" s="157">
        <v>9338</v>
      </c>
      <c r="B169" s="158" t="s">
        <v>990</v>
      </c>
      <c r="C169" s="214" t="s">
        <v>2</v>
      </c>
      <c r="D169" s="146" t="s">
        <v>52</v>
      </c>
      <c r="E169" s="154" t="s">
        <v>399</v>
      </c>
      <c r="F169" s="155">
        <v>10000</v>
      </c>
      <c r="G169" s="155">
        <v>0</v>
      </c>
      <c r="H169" s="155">
        <v>0</v>
      </c>
      <c r="I169" s="155">
        <v>0</v>
      </c>
      <c r="J169" s="155">
        <v>0</v>
      </c>
    </row>
    <row r="170" spans="1:10" x14ac:dyDescent="0.25">
      <c r="A170" s="157">
        <v>9341</v>
      </c>
      <c r="B170" s="152" t="s">
        <v>369</v>
      </c>
      <c r="C170" s="214" t="s">
        <v>3</v>
      </c>
      <c r="D170" s="146" t="s">
        <v>1066</v>
      </c>
      <c r="E170" s="154" t="s">
        <v>398</v>
      </c>
      <c r="F170" s="155">
        <v>60652.115416189117</v>
      </c>
      <c r="G170" s="155">
        <v>29264.209261337786</v>
      </c>
      <c r="H170" s="155">
        <v>5318.0853224731836</v>
      </c>
      <c r="I170" s="155">
        <v>0</v>
      </c>
      <c r="J170" s="155">
        <v>0</v>
      </c>
    </row>
    <row r="171" spans="1:10" x14ac:dyDescent="0.25">
      <c r="A171" s="157">
        <v>9342</v>
      </c>
      <c r="B171" s="158" t="s">
        <v>370</v>
      </c>
      <c r="C171" s="214" t="s">
        <v>3</v>
      </c>
      <c r="D171" s="146" t="s">
        <v>1053</v>
      </c>
      <c r="E171" s="154" t="s">
        <v>398</v>
      </c>
      <c r="F171" s="155">
        <v>188652.08321777132</v>
      </c>
      <c r="G171" s="155">
        <v>91023.272691962586</v>
      </c>
      <c r="H171" s="155">
        <v>16541.350090266271</v>
      </c>
      <c r="I171" s="155">
        <v>0</v>
      </c>
      <c r="J171" s="155">
        <v>0</v>
      </c>
    </row>
    <row r="172" spans="1:10" x14ac:dyDescent="0.25">
      <c r="A172" s="157">
        <v>9343</v>
      </c>
      <c r="B172" s="158" t="s">
        <v>371</v>
      </c>
      <c r="C172" s="214" t="s">
        <v>3</v>
      </c>
      <c r="D172" s="146" t="s">
        <v>1054</v>
      </c>
      <c r="E172" s="154" t="s">
        <v>398</v>
      </c>
      <c r="F172" s="155">
        <v>0</v>
      </c>
      <c r="G172" s="155">
        <v>50000.000000000007</v>
      </c>
      <c r="H172" s="155">
        <v>99999.999999999985</v>
      </c>
      <c r="I172" s="155">
        <v>50000.000000000007</v>
      </c>
      <c r="J172" s="155">
        <v>0</v>
      </c>
    </row>
    <row r="173" spans="1:10" x14ac:dyDescent="0.25">
      <c r="A173" s="157">
        <v>9344</v>
      </c>
      <c r="B173" s="158" t="s">
        <v>372</v>
      </c>
      <c r="C173" s="214" t="s">
        <v>3</v>
      </c>
      <c r="D173" s="146" t="s">
        <v>153</v>
      </c>
      <c r="E173" s="154" t="s">
        <v>398</v>
      </c>
      <c r="F173" s="155">
        <v>190149.42881630338</v>
      </c>
      <c r="G173" s="155">
        <v>91745.731168988597</v>
      </c>
      <c r="H173" s="155">
        <v>16672.640014708049</v>
      </c>
      <c r="I173" s="155">
        <v>0</v>
      </c>
      <c r="J173" s="155">
        <v>0</v>
      </c>
    </row>
    <row r="174" spans="1:10" x14ac:dyDescent="0.25">
      <c r="A174" s="157">
        <v>9345</v>
      </c>
      <c r="B174" s="158" t="s">
        <v>373</v>
      </c>
      <c r="C174" s="214" t="s">
        <v>2</v>
      </c>
      <c r="D174" s="146" t="s">
        <v>351</v>
      </c>
      <c r="E174" s="154" t="s">
        <v>399</v>
      </c>
      <c r="F174" s="155">
        <v>63687.18556264387</v>
      </c>
      <c r="G174" s="155">
        <v>177693.90185574119</v>
      </c>
      <c r="H174" s="155">
        <v>198095.96782012234</v>
      </c>
      <c r="I174" s="155">
        <v>52402.527253383123</v>
      </c>
      <c r="J174" s="155">
        <v>8120.4175081094345</v>
      </c>
    </row>
    <row r="175" spans="1:10" x14ac:dyDescent="0.25">
      <c r="A175" s="157">
        <v>9350</v>
      </c>
      <c r="B175" s="158" t="s">
        <v>374</v>
      </c>
      <c r="C175" s="214" t="s">
        <v>2</v>
      </c>
      <c r="D175" s="146" t="s">
        <v>351</v>
      </c>
      <c r="E175" s="154" t="s">
        <v>399</v>
      </c>
      <c r="F175" s="155">
        <v>12737.437112528774</v>
      </c>
      <c r="G175" s="155">
        <v>60606.775113275973</v>
      </c>
      <c r="H175" s="155">
        <v>344842.07898024382</v>
      </c>
      <c r="I175" s="155">
        <v>232325.3641971669</v>
      </c>
      <c r="J175" s="155">
        <v>199048.07854434504</v>
      </c>
    </row>
    <row r="176" spans="1:10" x14ac:dyDescent="0.25">
      <c r="A176" s="157">
        <v>9351</v>
      </c>
      <c r="B176" s="158" t="s">
        <v>1008</v>
      </c>
      <c r="C176" s="214" t="s">
        <v>2</v>
      </c>
      <c r="D176" s="146" t="s">
        <v>351</v>
      </c>
      <c r="E176" s="154" t="s">
        <v>398</v>
      </c>
      <c r="F176" s="155">
        <v>0</v>
      </c>
      <c r="G176" s="155">
        <v>100000.00000000001</v>
      </c>
      <c r="H176" s="155">
        <v>199999.99999999997</v>
      </c>
      <c r="I176" s="155">
        <v>199999.99999999997</v>
      </c>
      <c r="J176" s="155">
        <v>199999.99999999997</v>
      </c>
    </row>
    <row r="177" spans="1:10" x14ac:dyDescent="0.25">
      <c r="A177" s="157">
        <v>9352</v>
      </c>
      <c r="B177" s="158" t="s">
        <v>375</v>
      </c>
      <c r="C177" s="214" t="s">
        <v>2</v>
      </c>
      <c r="D177" s="146" t="s">
        <v>351</v>
      </c>
      <c r="E177" s="154" t="s">
        <v>400</v>
      </c>
      <c r="F177" s="155">
        <v>44581.029893850711</v>
      </c>
      <c r="G177" s="155">
        <v>66290.379563132563</v>
      </c>
      <c r="H177" s="155">
        <v>302780.60976418678</v>
      </c>
      <c r="I177" s="155">
        <v>218459.984469891</v>
      </c>
      <c r="J177" s="155">
        <v>408802.96925042948</v>
      </c>
    </row>
    <row r="178" spans="1:10" x14ac:dyDescent="0.25">
      <c r="A178" s="157">
        <v>9353</v>
      </c>
      <c r="B178" s="158" t="s">
        <v>376</v>
      </c>
      <c r="C178" s="214" t="s">
        <v>2</v>
      </c>
      <c r="D178" s="146" t="s">
        <v>351</v>
      </c>
      <c r="E178" s="154" t="s">
        <v>396</v>
      </c>
      <c r="F178" s="155">
        <v>47765.389171982897</v>
      </c>
      <c r="G178" s="155">
        <v>71025.406674784885</v>
      </c>
      <c r="H178" s="155">
        <v>74407.796175914409</v>
      </c>
      <c r="I178" s="155">
        <v>71220.115739375979</v>
      </c>
      <c r="J178" s="155">
        <v>71430.29454129409</v>
      </c>
    </row>
    <row r="179" spans="1:10" x14ac:dyDescent="0.25">
      <c r="A179" s="156">
        <v>9355</v>
      </c>
      <c r="B179" s="158" t="s">
        <v>377</v>
      </c>
      <c r="C179" s="214" t="s">
        <v>195</v>
      </c>
      <c r="D179" s="146" t="s">
        <v>351</v>
      </c>
      <c r="E179" s="154" t="s">
        <v>397</v>
      </c>
      <c r="F179" s="155">
        <v>63687.18556264387</v>
      </c>
      <c r="G179" s="155">
        <v>78033.875566379851</v>
      </c>
      <c r="H179" s="155">
        <v>37543.728234552545</v>
      </c>
      <c r="I179" s="155">
        <v>24960.154319167967</v>
      </c>
      <c r="J179" s="155">
        <v>16907.059388392081</v>
      </c>
    </row>
    <row r="180" spans="1:10" ht="30" x14ac:dyDescent="0.25">
      <c r="A180" s="157">
        <v>9375</v>
      </c>
      <c r="B180" s="160" t="s">
        <v>600</v>
      </c>
      <c r="C180" s="214" t="s">
        <v>2</v>
      </c>
      <c r="D180" s="146" t="s">
        <v>51</v>
      </c>
      <c r="E180" s="154" t="s">
        <v>399</v>
      </c>
      <c r="F180" s="155">
        <v>31843.592781321935</v>
      </c>
      <c r="G180" s="155">
        <v>98697.637717293808</v>
      </c>
      <c r="H180" s="155">
        <v>19458.769501384275</v>
      </c>
      <c r="I180" s="155">
        <v>0</v>
      </c>
      <c r="J180" s="155">
        <v>0</v>
      </c>
    </row>
    <row r="181" spans="1:10" x14ac:dyDescent="0.25">
      <c r="A181" s="157">
        <v>9381</v>
      </c>
      <c r="B181" s="158" t="s">
        <v>528</v>
      </c>
      <c r="C181" s="214" t="s">
        <v>2</v>
      </c>
      <c r="D181" s="146" t="s">
        <v>55</v>
      </c>
      <c r="E181" s="154" t="s">
        <v>399</v>
      </c>
      <c r="F181" s="155">
        <v>191061.55668793159</v>
      </c>
      <c r="G181" s="155">
        <v>283081.70556722366</v>
      </c>
      <c r="H181" s="155">
        <v>548797.34512703377</v>
      </c>
      <c r="I181" s="155">
        <v>158109.47009348273</v>
      </c>
      <c r="J181" s="155">
        <v>24361.252524328251</v>
      </c>
    </row>
    <row r="182" spans="1:10" x14ac:dyDescent="0.25">
      <c r="A182" s="157">
        <v>9382</v>
      </c>
      <c r="B182" s="163" t="s">
        <v>526</v>
      </c>
      <c r="C182" s="214" t="s">
        <v>2</v>
      </c>
      <c r="D182" s="146" t="s">
        <v>55</v>
      </c>
      <c r="E182" s="154" t="s">
        <v>399</v>
      </c>
      <c r="F182" s="155">
        <v>127374.37112528774</v>
      </c>
      <c r="G182" s="155">
        <v>397017.63420250855</v>
      </c>
      <c r="H182" s="155">
        <v>78280.494672203771</v>
      </c>
      <c r="I182" s="155">
        <v>0</v>
      </c>
      <c r="J182" s="155">
        <v>0</v>
      </c>
    </row>
    <row r="183" spans="1:10" x14ac:dyDescent="0.25">
      <c r="A183" s="156">
        <v>9383</v>
      </c>
      <c r="B183" s="161" t="s">
        <v>885</v>
      </c>
      <c r="C183" s="214" t="s">
        <v>2</v>
      </c>
      <c r="D183" s="146" t="s">
        <v>670</v>
      </c>
      <c r="E183" s="154" t="s">
        <v>399</v>
      </c>
      <c r="F183" s="155">
        <v>31843.592781321935</v>
      </c>
      <c r="G183" s="155">
        <v>140364.30438396047</v>
      </c>
      <c r="H183" s="155">
        <v>27792.102834717611</v>
      </c>
      <c r="I183" s="155">
        <v>0</v>
      </c>
      <c r="J183" s="155">
        <v>0</v>
      </c>
    </row>
    <row r="184" spans="1:10" x14ac:dyDescent="0.25">
      <c r="A184" s="157">
        <v>9390</v>
      </c>
      <c r="B184" s="163" t="s">
        <v>991</v>
      </c>
      <c r="C184" s="214" t="s">
        <v>5</v>
      </c>
      <c r="D184" s="146" t="s">
        <v>14</v>
      </c>
      <c r="E184" s="154" t="s">
        <v>407</v>
      </c>
      <c r="F184" s="155">
        <v>19106.155668793159</v>
      </c>
      <c r="G184" s="155">
        <v>28410.162669913945</v>
      </c>
      <c r="H184" s="155">
        <v>29763.118470365764</v>
      </c>
      <c r="I184" s="155">
        <v>28488.046295750395</v>
      </c>
      <c r="J184" s="155">
        <v>11905.451149850955</v>
      </c>
    </row>
    <row r="185" spans="1:10" x14ac:dyDescent="0.25">
      <c r="A185" s="157">
        <v>9395</v>
      </c>
      <c r="B185" s="163" t="s">
        <v>994</v>
      </c>
      <c r="C185" s="214" t="s">
        <v>5</v>
      </c>
      <c r="D185" s="146" t="s">
        <v>37</v>
      </c>
      <c r="E185" s="154" t="s">
        <v>407</v>
      </c>
      <c r="F185" s="155">
        <v>15921.796390660968</v>
      </c>
      <c r="G185" s="155">
        <v>44496.326973357864</v>
      </c>
      <c r="H185" s="155">
        <v>70604.482524309002</v>
      </c>
      <c r="I185" s="155">
        <v>94550.451145505271</v>
      </c>
      <c r="J185" s="155">
        <v>98591.028261129832</v>
      </c>
    </row>
    <row r="186" spans="1:10" ht="30" x14ac:dyDescent="0.25">
      <c r="A186" s="157">
        <v>9396</v>
      </c>
      <c r="B186" s="163" t="s">
        <v>510</v>
      </c>
      <c r="C186" s="214" t="s">
        <v>3</v>
      </c>
      <c r="D186" s="146" t="s">
        <v>1049</v>
      </c>
      <c r="E186" s="154" t="s">
        <v>398</v>
      </c>
      <c r="F186" s="155">
        <v>0</v>
      </c>
      <c r="G186" s="155">
        <v>0</v>
      </c>
      <c r="H186" s="155">
        <v>66666.666666666672</v>
      </c>
      <c r="I186" s="155">
        <v>209999.99999999997</v>
      </c>
      <c r="J186" s="155">
        <v>486666.66666666663</v>
      </c>
    </row>
    <row r="187" spans="1:10" x14ac:dyDescent="0.25">
      <c r="A187" s="157">
        <v>9397</v>
      </c>
      <c r="B187" s="163" t="s">
        <v>511</v>
      </c>
      <c r="C187" s="214" t="s">
        <v>3</v>
      </c>
      <c r="D187" s="146" t="s">
        <v>351</v>
      </c>
      <c r="E187" s="154" t="s">
        <v>398</v>
      </c>
      <c r="F187" s="155">
        <v>27920.844273776445</v>
      </c>
      <c r="G187" s="155">
        <v>46650.119251554308</v>
      </c>
      <c r="H187" s="155">
        <v>49653.8323870639</v>
      </c>
      <c r="I187" s="155">
        <v>131123.8347477825</v>
      </c>
      <c r="J187" s="155">
        <v>147913.35961156074</v>
      </c>
    </row>
    <row r="188" spans="1:10" x14ac:dyDescent="0.25">
      <c r="A188" s="157">
        <v>9403</v>
      </c>
      <c r="B188" s="152" t="s">
        <v>505</v>
      </c>
      <c r="C188" s="214" t="s">
        <v>3</v>
      </c>
      <c r="D188" s="146" t="s">
        <v>351</v>
      </c>
      <c r="E188" s="154" t="s">
        <v>397</v>
      </c>
      <c r="F188" s="155">
        <v>31843.592781321935</v>
      </c>
      <c r="G188" s="155">
        <v>98697.637717293808</v>
      </c>
      <c r="H188" s="155">
        <v>19458.769501384275</v>
      </c>
      <c r="I188" s="155">
        <v>0</v>
      </c>
      <c r="J188" s="155">
        <v>0</v>
      </c>
    </row>
    <row r="189" spans="1:10" x14ac:dyDescent="0.25">
      <c r="A189" s="157">
        <v>9404</v>
      </c>
      <c r="B189" s="160" t="s">
        <v>995</v>
      </c>
      <c r="C189" s="214" t="s">
        <v>262</v>
      </c>
      <c r="D189" s="146" t="s">
        <v>351</v>
      </c>
      <c r="E189" s="154" t="s">
        <v>397</v>
      </c>
      <c r="F189" s="155">
        <v>25474.874225057549</v>
      </c>
      <c r="G189" s="155">
        <v>24525.125774942459</v>
      </c>
      <c r="H189" s="155">
        <v>0</v>
      </c>
      <c r="I189" s="155">
        <v>0</v>
      </c>
      <c r="J189" s="155">
        <v>0</v>
      </c>
    </row>
    <row r="190" spans="1:10" x14ac:dyDescent="0.25">
      <c r="A190" s="157">
        <v>9405</v>
      </c>
      <c r="B190" s="158" t="s">
        <v>506</v>
      </c>
      <c r="C190" s="214" t="s">
        <v>3</v>
      </c>
      <c r="D190" s="146" t="s">
        <v>351</v>
      </c>
      <c r="E190" s="154" t="s">
        <v>398</v>
      </c>
      <c r="F190" s="155">
        <v>0</v>
      </c>
      <c r="G190" s="155">
        <v>0</v>
      </c>
      <c r="H190" s="155">
        <v>133333.33333333334</v>
      </c>
      <c r="I190" s="155">
        <v>253333.33333333337</v>
      </c>
      <c r="J190" s="155">
        <v>578000</v>
      </c>
    </row>
    <row r="191" spans="1:10" x14ac:dyDescent="0.25">
      <c r="A191" s="157">
        <v>9406</v>
      </c>
      <c r="B191" s="160" t="s">
        <v>996</v>
      </c>
      <c r="C191" s="214" t="s">
        <v>3</v>
      </c>
      <c r="D191" s="146" t="s">
        <v>351</v>
      </c>
      <c r="E191" s="154" t="s">
        <v>397</v>
      </c>
      <c r="F191" s="155">
        <v>0</v>
      </c>
      <c r="G191" s="155">
        <v>0</v>
      </c>
      <c r="H191" s="155">
        <v>0</v>
      </c>
      <c r="I191" s="155">
        <v>12198</v>
      </c>
      <c r="J191" s="155">
        <v>42702</v>
      </c>
    </row>
    <row r="192" spans="1:10" ht="30" x14ac:dyDescent="0.25">
      <c r="A192" s="157">
        <v>9407</v>
      </c>
      <c r="B192" s="160" t="s">
        <v>997</v>
      </c>
      <c r="C192" s="214" t="s">
        <v>195</v>
      </c>
      <c r="D192" s="146" t="s">
        <v>351</v>
      </c>
      <c r="E192" s="154" t="s">
        <v>397</v>
      </c>
      <c r="F192" s="155">
        <v>99999.74845011509</v>
      </c>
      <c r="G192" s="155">
        <v>100000.43378643721</v>
      </c>
      <c r="H192" s="155">
        <v>100000.31592097536</v>
      </c>
      <c r="I192" s="155">
        <v>100000.12345533435</v>
      </c>
      <c r="J192" s="155">
        <v>100000.31417738034</v>
      </c>
    </row>
    <row r="193" spans="1:10" x14ac:dyDescent="0.25">
      <c r="A193" s="156">
        <v>9408</v>
      </c>
      <c r="B193" s="166" t="s">
        <v>498</v>
      </c>
      <c r="C193" s="214" t="s">
        <v>195</v>
      </c>
      <c r="D193" s="146" t="s">
        <v>351</v>
      </c>
      <c r="E193" s="154" t="s">
        <v>397</v>
      </c>
      <c r="F193" s="155">
        <v>0</v>
      </c>
      <c r="G193" s="155">
        <v>17500</v>
      </c>
      <c r="H193" s="155">
        <v>35000.000000000007</v>
      </c>
      <c r="I193" s="155">
        <v>35000.000000000007</v>
      </c>
      <c r="J193" s="155">
        <v>17500</v>
      </c>
    </row>
    <row r="194" spans="1:10" x14ac:dyDescent="0.25">
      <c r="A194" s="157">
        <v>9409</v>
      </c>
      <c r="B194" s="163" t="s">
        <v>507</v>
      </c>
      <c r="C194" s="214" t="s">
        <v>3</v>
      </c>
      <c r="D194" s="146" t="s">
        <v>351</v>
      </c>
      <c r="E194" s="154" t="s">
        <v>398</v>
      </c>
      <c r="F194" s="155">
        <v>0</v>
      </c>
      <c r="G194" s="155">
        <v>150000</v>
      </c>
      <c r="H194" s="155">
        <v>225000</v>
      </c>
      <c r="I194" s="155">
        <v>150000</v>
      </c>
      <c r="J194" s="155">
        <v>150000</v>
      </c>
    </row>
    <row r="195" spans="1:10" ht="30" x14ac:dyDescent="0.25">
      <c r="A195" s="157">
        <v>9410</v>
      </c>
      <c r="B195" s="158" t="s">
        <v>998</v>
      </c>
      <c r="C195" s="214" t="s">
        <v>5</v>
      </c>
      <c r="D195" s="146" t="s">
        <v>9</v>
      </c>
      <c r="E195" s="154" t="s">
        <v>406</v>
      </c>
      <c r="F195" s="155">
        <v>71648.083757974338</v>
      </c>
      <c r="G195" s="155">
        <v>76851.826530577673</v>
      </c>
      <c r="H195" s="155">
        <v>14738.659711447981</v>
      </c>
      <c r="I195" s="155">
        <v>0</v>
      </c>
      <c r="J195" s="155">
        <v>0</v>
      </c>
    </row>
    <row r="196" spans="1:10" ht="30" x14ac:dyDescent="0.25">
      <c r="A196" s="157">
        <v>9411</v>
      </c>
      <c r="B196" s="158" t="s">
        <v>999</v>
      </c>
      <c r="C196" s="214" t="s">
        <v>5</v>
      </c>
      <c r="D196" s="146" t="s">
        <v>523</v>
      </c>
      <c r="E196" s="154" t="s">
        <v>406</v>
      </c>
      <c r="F196" s="155">
        <v>63280.173497150099</v>
      </c>
      <c r="G196" s="155">
        <v>30532.22837500686</v>
      </c>
      <c r="H196" s="155">
        <v>5548.5181278430318</v>
      </c>
      <c r="I196" s="155">
        <v>0</v>
      </c>
      <c r="J196" s="155">
        <v>0</v>
      </c>
    </row>
    <row r="197" spans="1:10" ht="30" x14ac:dyDescent="0.25">
      <c r="A197" s="157">
        <v>9412</v>
      </c>
      <c r="B197" s="158" t="s">
        <v>1000</v>
      </c>
      <c r="C197" s="214" t="s">
        <v>5</v>
      </c>
      <c r="D197" s="146" t="s">
        <v>143</v>
      </c>
      <c r="E197" s="154" t="s">
        <v>407</v>
      </c>
      <c r="F197" s="155">
        <v>31843.592781321935</v>
      </c>
      <c r="G197" s="155">
        <v>37591.104383960461</v>
      </c>
      <c r="H197" s="155">
        <v>7237.4628347176003</v>
      </c>
      <c r="I197" s="155">
        <v>0</v>
      </c>
      <c r="J197" s="155">
        <v>0</v>
      </c>
    </row>
    <row r="198" spans="1:10" x14ac:dyDescent="0.25">
      <c r="A198" s="157">
        <v>9413</v>
      </c>
      <c r="B198" s="160" t="s">
        <v>1001</v>
      </c>
      <c r="C198" s="214" t="s">
        <v>195</v>
      </c>
      <c r="D198" s="146" t="s">
        <v>351</v>
      </c>
      <c r="E198" s="154" t="s">
        <v>398</v>
      </c>
      <c r="F198" s="155">
        <v>50949.748450115098</v>
      </c>
      <c r="G198" s="155">
        <v>313260.43378643715</v>
      </c>
      <c r="H198" s="155">
        <v>447701.64925430866</v>
      </c>
      <c r="I198" s="155">
        <v>129239.98225130403</v>
      </c>
      <c r="J198" s="155">
        <v>150031.96485763372</v>
      </c>
    </row>
    <row r="199" spans="1:10" x14ac:dyDescent="0.25">
      <c r="A199" s="157">
        <v>9429</v>
      </c>
      <c r="B199" s="160" t="s">
        <v>581</v>
      </c>
      <c r="C199" s="214" t="s">
        <v>2</v>
      </c>
      <c r="D199" s="146" t="s">
        <v>55</v>
      </c>
      <c r="E199" s="154" t="s">
        <v>399</v>
      </c>
      <c r="F199" s="155">
        <v>0</v>
      </c>
      <c r="G199" s="155">
        <v>17500</v>
      </c>
      <c r="H199" s="155">
        <v>40000</v>
      </c>
      <c r="I199" s="155">
        <v>22500</v>
      </c>
      <c r="J199" s="155">
        <v>0</v>
      </c>
    </row>
    <row r="200" spans="1:10" x14ac:dyDescent="0.25">
      <c r="A200" s="157">
        <v>9430</v>
      </c>
      <c r="B200" s="160" t="s">
        <v>586</v>
      </c>
      <c r="C200" s="214" t="s">
        <v>2</v>
      </c>
      <c r="D200" s="146" t="s">
        <v>55</v>
      </c>
      <c r="E200" s="154" t="s">
        <v>399</v>
      </c>
      <c r="F200" s="155">
        <v>0</v>
      </c>
      <c r="G200" s="155">
        <v>7500</v>
      </c>
      <c r="H200" s="155">
        <v>15000</v>
      </c>
      <c r="I200" s="155">
        <v>7500</v>
      </c>
      <c r="J200" s="155">
        <v>0</v>
      </c>
    </row>
    <row r="201" spans="1:10" x14ac:dyDescent="0.25">
      <c r="A201" s="157">
        <v>9431</v>
      </c>
      <c r="B201" s="160" t="s">
        <v>585</v>
      </c>
      <c r="C201" s="214" t="s">
        <v>2</v>
      </c>
      <c r="D201" s="146" t="s">
        <v>55</v>
      </c>
      <c r="E201" s="154" t="s">
        <v>399</v>
      </c>
      <c r="F201" s="155">
        <v>0</v>
      </c>
      <c r="G201" s="155">
        <v>7500</v>
      </c>
      <c r="H201" s="155">
        <v>15000</v>
      </c>
      <c r="I201" s="155">
        <v>7500</v>
      </c>
      <c r="J201" s="155">
        <v>0</v>
      </c>
    </row>
    <row r="202" spans="1:10" x14ac:dyDescent="0.25">
      <c r="A202" s="157">
        <v>9432</v>
      </c>
      <c r="B202" s="160" t="s">
        <v>583</v>
      </c>
      <c r="C202" s="214" t="s">
        <v>2</v>
      </c>
      <c r="D202" s="146" t="s">
        <v>55</v>
      </c>
      <c r="E202" s="154" t="s">
        <v>399</v>
      </c>
      <c r="F202" s="155">
        <v>0</v>
      </c>
      <c r="G202" s="155">
        <v>7500</v>
      </c>
      <c r="H202" s="155">
        <v>15000</v>
      </c>
      <c r="I202" s="155">
        <v>7500</v>
      </c>
      <c r="J202" s="155">
        <v>0</v>
      </c>
    </row>
    <row r="203" spans="1:10" x14ac:dyDescent="0.25">
      <c r="A203" s="157">
        <v>9433</v>
      </c>
      <c r="B203" s="160" t="s">
        <v>582</v>
      </c>
      <c r="C203" s="214" t="s">
        <v>2</v>
      </c>
      <c r="D203" s="146" t="s">
        <v>55</v>
      </c>
      <c r="E203" s="154" t="s">
        <v>399</v>
      </c>
      <c r="F203" s="155">
        <v>0</v>
      </c>
      <c r="G203" s="155">
        <v>7500</v>
      </c>
      <c r="H203" s="155">
        <v>15000</v>
      </c>
      <c r="I203" s="155">
        <v>7500</v>
      </c>
      <c r="J203" s="155">
        <v>0</v>
      </c>
    </row>
    <row r="204" spans="1:10" x14ac:dyDescent="0.25">
      <c r="A204" s="157">
        <v>9434</v>
      </c>
      <c r="B204" s="160" t="s">
        <v>584</v>
      </c>
      <c r="C204" s="214" t="s">
        <v>2</v>
      </c>
      <c r="D204" s="146" t="s">
        <v>55</v>
      </c>
      <c r="E204" s="154" t="s">
        <v>399</v>
      </c>
      <c r="F204" s="155">
        <v>0</v>
      </c>
      <c r="G204" s="155">
        <v>25000.000000000004</v>
      </c>
      <c r="H204" s="155">
        <v>49999.999999999993</v>
      </c>
      <c r="I204" s="155">
        <v>25000.000000000004</v>
      </c>
      <c r="J204" s="155">
        <v>0</v>
      </c>
    </row>
    <row r="205" spans="1:10" x14ac:dyDescent="0.25">
      <c r="A205" s="157">
        <v>9435</v>
      </c>
      <c r="B205" s="160" t="s">
        <v>587</v>
      </c>
      <c r="C205" s="214" t="s">
        <v>2</v>
      </c>
      <c r="D205" s="146" t="s">
        <v>55</v>
      </c>
      <c r="E205" s="154" t="s">
        <v>399</v>
      </c>
      <c r="F205" s="155">
        <v>0</v>
      </c>
      <c r="G205" s="155">
        <v>12500.000000000002</v>
      </c>
      <c r="H205" s="155">
        <v>30000.000000000007</v>
      </c>
      <c r="I205" s="155">
        <v>17500</v>
      </c>
      <c r="J205" s="155">
        <v>0</v>
      </c>
    </row>
    <row r="206" spans="1:10" x14ac:dyDescent="0.25">
      <c r="A206" s="159">
        <v>9439</v>
      </c>
      <c r="B206" s="160" t="s">
        <v>654</v>
      </c>
      <c r="C206" s="214" t="s">
        <v>5</v>
      </c>
      <c r="D206" s="146" t="s">
        <v>126</v>
      </c>
      <c r="E206" s="154" t="s">
        <v>407</v>
      </c>
      <c r="F206" s="155">
        <v>58015.495230000975</v>
      </c>
      <c r="G206" s="155">
        <v>67288.93210957729</v>
      </c>
      <c r="H206" s="155">
        <v>129849.93953071734</v>
      </c>
      <c r="I206" s="155">
        <v>34807.559793806562</v>
      </c>
      <c r="J206" s="155">
        <v>14338.7768421194</v>
      </c>
    </row>
    <row r="207" spans="1:10" x14ac:dyDescent="0.25">
      <c r="A207" s="159">
        <v>9440</v>
      </c>
      <c r="B207" s="164" t="s">
        <v>681</v>
      </c>
      <c r="C207" s="214" t="s">
        <v>5</v>
      </c>
      <c r="D207" s="146" t="s">
        <v>351</v>
      </c>
      <c r="E207" s="154" t="s">
        <v>407</v>
      </c>
      <c r="F207" s="155">
        <v>107788.40829648322</v>
      </c>
      <c r="G207" s="155">
        <v>125017.75360715708</v>
      </c>
      <c r="H207" s="155">
        <v>159552.24831156284</v>
      </c>
      <c r="I207" s="155">
        <v>31916.791756841518</v>
      </c>
      <c r="J207" s="155">
        <v>6944.5256041821476</v>
      </c>
    </row>
    <row r="208" spans="1:10" x14ac:dyDescent="0.25">
      <c r="A208" s="159">
        <v>9441</v>
      </c>
      <c r="B208" s="164" t="s">
        <v>675</v>
      </c>
      <c r="C208" s="214" t="s">
        <v>5</v>
      </c>
      <c r="D208" s="146" t="s">
        <v>351</v>
      </c>
      <c r="E208" s="154" t="s">
        <v>407</v>
      </c>
      <c r="F208" s="155">
        <v>29127.485992924801</v>
      </c>
      <c r="G208" s="155">
        <v>33783.343910629024</v>
      </c>
      <c r="H208" s="155">
        <v>39599.244845741232</v>
      </c>
      <c r="I208" s="155">
        <v>8710.3748114599184</v>
      </c>
      <c r="J208" s="155">
        <v>2823.1822759163697</v>
      </c>
    </row>
    <row r="209" spans="1:10" x14ac:dyDescent="0.25">
      <c r="A209" s="159">
        <v>9442</v>
      </c>
      <c r="B209" s="164" t="s">
        <v>682</v>
      </c>
      <c r="C209" s="214" t="s">
        <v>5</v>
      </c>
      <c r="D209" s="146" t="s">
        <v>351</v>
      </c>
      <c r="E209" s="154" t="s">
        <v>407</v>
      </c>
      <c r="F209" s="155">
        <v>3184.3592781321936</v>
      </c>
      <c r="G209" s="155">
        <v>4735.0271116523254</v>
      </c>
      <c r="H209" s="155">
        <v>9127.1864117276291</v>
      </c>
      <c r="I209" s="155">
        <v>5581.341049291731</v>
      </c>
      <c r="J209" s="155">
        <v>4762.0196360862756</v>
      </c>
    </row>
    <row r="210" spans="1:10" ht="30" x14ac:dyDescent="0.25">
      <c r="A210" s="159">
        <v>9443</v>
      </c>
      <c r="B210" s="164" t="s">
        <v>683</v>
      </c>
      <c r="C210" s="214" t="s">
        <v>5</v>
      </c>
      <c r="D210" s="146" t="s">
        <v>351</v>
      </c>
      <c r="E210" s="154" t="s">
        <v>406</v>
      </c>
      <c r="F210" s="155">
        <v>95530.778343965794</v>
      </c>
      <c r="G210" s="155">
        <v>129426.24648521474</v>
      </c>
      <c r="H210" s="155">
        <v>25042.975170819456</v>
      </c>
      <c r="I210" s="155">
        <v>0</v>
      </c>
      <c r="J210" s="155">
        <v>0</v>
      </c>
    </row>
    <row r="211" spans="1:10" x14ac:dyDescent="0.25">
      <c r="A211" s="159">
        <v>9444</v>
      </c>
      <c r="B211" s="164" t="s">
        <v>676</v>
      </c>
      <c r="C211" s="214" t="s">
        <v>5</v>
      </c>
      <c r="D211" s="146" t="s">
        <v>351</v>
      </c>
      <c r="E211" s="154" t="s">
        <v>407</v>
      </c>
      <c r="F211" s="155">
        <v>3184.3592781321936</v>
      </c>
      <c r="G211" s="155">
        <v>4735.0271116523254</v>
      </c>
      <c r="H211" s="155">
        <v>9127.1864117276291</v>
      </c>
      <c r="I211" s="155">
        <v>5581.341049291731</v>
      </c>
      <c r="J211" s="155">
        <v>4762.0196360862756</v>
      </c>
    </row>
    <row r="212" spans="1:10" x14ac:dyDescent="0.25">
      <c r="A212" s="156">
        <v>9504</v>
      </c>
      <c r="B212" s="164" t="s">
        <v>697</v>
      </c>
      <c r="C212" s="214" t="s">
        <v>195</v>
      </c>
      <c r="D212" s="146" t="s">
        <v>351</v>
      </c>
      <c r="E212" s="154" t="s">
        <v>399</v>
      </c>
      <c r="F212" s="155">
        <v>270000</v>
      </c>
      <c r="G212" s="155">
        <v>0</v>
      </c>
      <c r="H212" s="155">
        <v>0</v>
      </c>
      <c r="I212" s="155">
        <v>0</v>
      </c>
      <c r="J212" s="155">
        <v>0</v>
      </c>
    </row>
    <row r="213" spans="1:10" x14ac:dyDescent="0.25">
      <c r="A213" s="156">
        <v>9507</v>
      </c>
      <c r="B213" s="161" t="s">
        <v>878</v>
      </c>
      <c r="C213" s="214" t="s">
        <v>2</v>
      </c>
      <c r="D213" s="146" t="s">
        <v>351</v>
      </c>
      <c r="E213" s="154" t="s">
        <v>400</v>
      </c>
      <c r="F213" s="155">
        <v>0</v>
      </c>
      <c r="G213" s="155">
        <v>200000.00000000003</v>
      </c>
      <c r="H213" s="155">
        <v>650000</v>
      </c>
      <c r="I213" s="155">
        <v>640000</v>
      </c>
      <c r="J213" s="155">
        <v>1096500.0000000002</v>
      </c>
    </row>
    <row r="214" spans="1:10" x14ac:dyDescent="0.25">
      <c r="A214" s="156">
        <v>9511</v>
      </c>
      <c r="B214" s="161" t="s">
        <v>880</v>
      </c>
      <c r="C214" s="214" t="s">
        <v>2</v>
      </c>
      <c r="D214" s="146" t="s">
        <v>351</v>
      </c>
      <c r="E214" s="154" t="s">
        <v>400</v>
      </c>
      <c r="F214" s="155">
        <v>127374.37112528774</v>
      </c>
      <c r="G214" s="155">
        <v>439401.0844660931</v>
      </c>
      <c r="H214" s="155">
        <v>498420.7898024384</v>
      </c>
      <c r="I214" s="155">
        <v>195599.95562826007</v>
      </c>
      <c r="J214" s="155">
        <v>247579.91214408446</v>
      </c>
    </row>
    <row r="215" spans="1:10" ht="30" x14ac:dyDescent="0.25">
      <c r="A215" s="156">
        <v>9512</v>
      </c>
      <c r="B215" s="164" t="s">
        <v>741</v>
      </c>
      <c r="C215" s="214" t="s">
        <v>262</v>
      </c>
      <c r="D215" s="146" t="s">
        <v>351</v>
      </c>
      <c r="E215" s="154" t="s">
        <v>396</v>
      </c>
      <c r="F215" s="155">
        <v>38212.311337586318</v>
      </c>
      <c r="G215" s="155">
        <v>56820.32533982789</v>
      </c>
      <c r="H215" s="155">
        <v>384526.23694073153</v>
      </c>
      <c r="I215" s="155">
        <v>538642.75925816747</v>
      </c>
      <c r="J215" s="155">
        <v>557144.23563303519</v>
      </c>
    </row>
    <row r="216" spans="1:10" ht="30" x14ac:dyDescent="0.25">
      <c r="A216" s="156">
        <v>9514</v>
      </c>
      <c r="B216" s="161" t="s">
        <v>894</v>
      </c>
      <c r="C216" s="214" t="s">
        <v>3</v>
      </c>
      <c r="D216" s="146" t="s">
        <v>351</v>
      </c>
      <c r="E216" s="154" t="s">
        <v>398</v>
      </c>
      <c r="F216" s="155">
        <v>53752.60250337475</v>
      </c>
      <c r="G216" s="155">
        <v>431598.88555931649</v>
      </c>
      <c r="H216" s="155">
        <v>962911.30867066304</v>
      </c>
      <c r="I216" s="155">
        <v>490482.15272213408</v>
      </c>
      <c r="J216" s="155">
        <v>534924.87190946913</v>
      </c>
    </row>
    <row r="217" spans="1:10" ht="30" x14ac:dyDescent="0.25">
      <c r="A217" s="156">
        <v>9515</v>
      </c>
      <c r="B217" s="161" t="s">
        <v>1005</v>
      </c>
      <c r="C217" s="214" t="s">
        <v>3</v>
      </c>
      <c r="D217" s="146" t="s">
        <v>351</v>
      </c>
      <c r="E217" s="154" t="s">
        <v>398</v>
      </c>
      <c r="F217" s="155">
        <v>0</v>
      </c>
      <c r="G217" s="155">
        <v>0</v>
      </c>
      <c r="H217" s="155">
        <v>0</v>
      </c>
      <c r="I217" s="155">
        <v>100000</v>
      </c>
      <c r="J217" s="155">
        <v>600000</v>
      </c>
    </row>
    <row r="218" spans="1:10" ht="30" x14ac:dyDescent="0.25">
      <c r="A218" s="156">
        <v>9516</v>
      </c>
      <c r="B218" s="161" t="s">
        <v>1006</v>
      </c>
      <c r="C218" s="214" t="s">
        <v>3</v>
      </c>
      <c r="D218" s="146" t="s">
        <v>351</v>
      </c>
      <c r="E218" s="154" t="s">
        <v>398</v>
      </c>
      <c r="F218" s="155">
        <v>0</v>
      </c>
      <c r="G218" s="155">
        <v>0</v>
      </c>
      <c r="H218" s="155">
        <v>0</v>
      </c>
      <c r="I218" s="155">
        <v>10000</v>
      </c>
      <c r="J218" s="155">
        <v>1000000</v>
      </c>
    </row>
    <row r="219" spans="1:10" ht="30" x14ac:dyDescent="0.25">
      <c r="A219" s="156">
        <v>9517</v>
      </c>
      <c r="B219" s="161" t="s">
        <v>1007</v>
      </c>
      <c r="C219" s="214" t="s">
        <v>3</v>
      </c>
      <c r="D219" s="146" t="s">
        <v>351</v>
      </c>
      <c r="E219" s="154" t="s">
        <v>398</v>
      </c>
      <c r="F219" s="155">
        <v>0</v>
      </c>
      <c r="G219" s="155">
        <v>0</v>
      </c>
      <c r="H219" s="155">
        <v>0</v>
      </c>
      <c r="I219" s="155">
        <v>0</v>
      </c>
      <c r="J219" s="155">
        <v>10000</v>
      </c>
    </row>
    <row r="220" spans="1:10" x14ac:dyDescent="0.25">
      <c r="A220" s="156">
        <v>9518</v>
      </c>
      <c r="B220" s="164" t="s">
        <v>731</v>
      </c>
      <c r="C220" s="214" t="s">
        <v>3</v>
      </c>
      <c r="D220" s="146" t="s">
        <v>351</v>
      </c>
      <c r="E220" s="154" t="s">
        <v>398</v>
      </c>
      <c r="F220" s="155">
        <v>38433.622292143424</v>
      </c>
      <c r="G220" s="155">
        <v>99337.585107782375</v>
      </c>
      <c r="H220" s="155">
        <v>99999.999999999985</v>
      </c>
      <c r="I220" s="155">
        <v>97160.176505037933</v>
      </c>
      <c r="J220" s="155">
        <v>99282.785086359465</v>
      </c>
    </row>
    <row r="221" spans="1:10" ht="30" x14ac:dyDescent="0.25">
      <c r="A221" s="156">
        <v>9519</v>
      </c>
      <c r="B221" s="164" t="s">
        <v>732</v>
      </c>
      <c r="C221" s="214" t="s">
        <v>3</v>
      </c>
      <c r="D221" s="146" t="s">
        <v>351</v>
      </c>
      <c r="E221" s="154" t="s">
        <v>398</v>
      </c>
      <c r="F221" s="155">
        <v>7686.7244584286846</v>
      </c>
      <c r="G221" s="155">
        <v>239867.51702155653</v>
      </c>
      <c r="H221" s="155">
        <v>240000</v>
      </c>
      <c r="I221" s="155">
        <v>79432.035301007592</v>
      </c>
      <c r="J221" s="155">
        <v>79856.557017271902</v>
      </c>
    </row>
    <row r="222" spans="1:10" x14ac:dyDescent="0.25">
      <c r="A222" s="156">
        <v>9520</v>
      </c>
      <c r="B222" s="164" t="s">
        <v>733</v>
      </c>
      <c r="C222" s="214" t="s">
        <v>3</v>
      </c>
      <c r="D222" s="146" t="s">
        <v>1049</v>
      </c>
      <c r="E222" s="154" t="s">
        <v>398</v>
      </c>
      <c r="F222" s="155">
        <v>25474.874225057549</v>
      </c>
      <c r="G222" s="155">
        <v>504410.89407562971</v>
      </c>
      <c r="H222" s="155">
        <v>432571.72046138212</v>
      </c>
      <c r="I222" s="155">
        <v>74294.344234686578</v>
      </c>
      <c r="J222" s="155">
        <v>3248.1670032438988</v>
      </c>
    </row>
    <row r="223" spans="1:10" x14ac:dyDescent="0.25">
      <c r="A223" s="156">
        <v>9521</v>
      </c>
      <c r="B223" s="164" t="s">
        <v>734</v>
      </c>
      <c r="C223" s="214" t="s">
        <v>3</v>
      </c>
      <c r="D223" s="146" t="s">
        <v>1067</v>
      </c>
      <c r="E223" s="154" t="s">
        <v>398</v>
      </c>
      <c r="F223" s="155">
        <v>12737.437112528774</v>
      </c>
      <c r="G223" s="155">
        <v>256145.72175358419</v>
      </c>
      <c r="H223" s="155">
        <v>51116.841133887065</v>
      </c>
      <c r="I223" s="155">
        <v>0</v>
      </c>
      <c r="J223" s="155">
        <v>0</v>
      </c>
    </row>
    <row r="224" spans="1:10" x14ac:dyDescent="0.25">
      <c r="A224" s="156">
        <v>9522</v>
      </c>
      <c r="B224" s="164" t="s">
        <v>735</v>
      </c>
      <c r="C224" s="214" t="s">
        <v>3</v>
      </c>
      <c r="D224" s="146" t="s">
        <v>1039</v>
      </c>
      <c r="E224" s="154" t="s">
        <v>398</v>
      </c>
      <c r="F224" s="155">
        <v>12737.437112528774</v>
      </c>
      <c r="G224" s="155">
        <v>339479.05508691748</v>
      </c>
      <c r="H224" s="155">
        <v>67783.507800553722</v>
      </c>
      <c r="I224" s="155">
        <v>7.2759576141834259E-12</v>
      </c>
      <c r="J224" s="155">
        <v>0</v>
      </c>
    </row>
    <row r="225" spans="1:10" x14ac:dyDescent="0.25">
      <c r="A225" s="156">
        <v>9523</v>
      </c>
      <c r="B225" s="164" t="s">
        <v>736</v>
      </c>
      <c r="C225" s="214" t="s">
        <v>195</v>
      </c>
      <c r="D225" s="146" t="s">
        <v>351</v>
      </c>
      <c r="E225" s="154" t="s">
        <v>397</v>
      </c>
      <c r="F225" s="155">
        <v>0</v>
      </c>
      <c r="G225" s="155">
        <v>100000.00000000001</v>
      </c>
      <c r="H225" s="155">
        <v>150000.00000000003</v>
      </c>
      <c r="I225" s="155">
        <v>99999.999999999985</v>
      </c>
      <c r="J225" s="155">
        <v>99999.999999999985</v>
      </c>
    </row>
    <row r="226" spans="1:10" ht="30" x14ac:dyDescent="0.25">
      <c r="A226" s="156">
        <v>9525</v>
      </c>
      <c r="B226" s="164" t="s">
        <v>726</v>
      </c>
      <c r="C226" s="214" t="s">
        <v>3</v>
      </c>
      <c r="D226" s="146" t="s">
        <v>351</v>
      </c>
      <c r="E226" s="154" t="s">
        <v>398</v>
      </c>
      <c r="F226" s="155">
        <v>140111.8082378165</v>
      </c>
      <c r="G226" s="155">
        <v>68600.195507299359</v>
      </c>
      <c r="H226" s="155">
        <v>294144.20667979558</v>
      </c>
      <c r="I226" s="155">
        <v>67143.789575088565</v>
      </c>
      <c r="J226" s="155">
        <v>0</v>
      </c>
    </row>
    <row r="227" spans="1:10" ht="30" x14ac:dyDescent="0.25">
      <c r="A227" s="156">
        <v>9526</v>
      </c>
      <c r="B227" s="164" t="s">
        <v>727</v>
      </c>
      <c r="C227" s="214" t="s">
        <v>3</v>
      </c>
      <c r="D227" s="146" t="s">
        <v>351</v>
      </c>
      <c r="E227" s="154" t="s">
        <v>398</v>
      </c>
      <c r="F227" s="155">
        <v>83583.977344978688</v>
      </c>
      <c r="G227" s="155">
        <v>99433.17874640919</v>
      </c>
      <c r="H227" s="155">
        <v>28973.580265355631</v>
      </c>
      <c r="I227" s="155">
        <v>117555.42631611778</v>
      </c>
      <c r="J227" s="155">
        <v>162113.04660970788</v>
      </c>
    </row>
    <row r="228" spans="1:10" x14ac:dyDescent="0.25">
      <c r="A228" s="156">
        <v>9527</v>
      </c>
      <c r="B228" s="164" t="s">
        <v>728</v>
      </c>
      <c r="C228" s="214" t="s">
        <v>3</v>
      </c>
      <c r="D228" s="146" t="s">
        <v>351</v>
      </c>
      <c r="E228" s="154" t="s">
        <v>398</v>
      </c>
      <c r="F228" s="155">
        <v>73501.980791135284</v>
      </c>
      <c r="G228" s="155">
        <v>45202.336203600127</v>
      </c>
      <c r="H228" s="155">
        <v>37588.709317417059</v>
      </c>
      <c r="I228" s="155">
        <v>76683.466624405453</v>
      </c>
      <c r="J228" s="155">
        <v>85806.892404642727</v>
      </c>
    </row>
    <row r="229" spans="1:10" x14ac:dyDescent="0.25">
      <c r="A229" s="156">
        <v>9528</v>
      </c>
      <c r="B229" s="164" t="s">
        <v>729</v>
      </c>
      <c r="C229" s="214" t="s">
        <v>195</v>
      </c>
      <c r="D229" s="146" t="s">
        <v>351</v>
      </c>
      <c r="E229" s="154" t="s">
        <v>398</v>
      </c>
      <c r="F229" s="155">
        <v>85977.700509569215</v>
      </c>
      <c r="G229" s="155">
        <v>270650.28850335989</v>
      </c>
      <c r="H229" s="155">
        <v>53372.010987070862</v>
      </c>
      <c r="I229" s="155">
        <v>0</v>
      </c>
      <c r="J229" s="155">
        <v>0</v>
      </c>
    </row>
    <row r="230" spans="1:10" x14ac:dyDescent="0.25">
      <c r="A230" s="156">
        <v>9529</v>
      </c>
      <c r="B230" s="161" t="s">
        <v>843</v>
      </c>
      <c r="C230" s="214" t="s">
        <v>5</v>
      </c>
      <c r="D230" s="146" t="s">
        <v>48</v>
      </c>
      <c r="E230" s="154" t="s">
        <v>406</v>
      </c>
      <c r="F230" s="155">
        <v>38433.622292143424</v>
      </c>
      <c r="G230" s="155">
        <v>99337.585107782375</v>
      </c>
      <c r="H230" s="155">
        <v>99999.999999999985</v>
      </c>
      <c r="I230" s="155">
        <v>12228.792600074181</v>
      </c>
      <c r="J230" s="155">
        <v>0</v>
      </c>
    </row>
    <row r="231" spans="1:10" x14ac:dyDescent="0.25">
      <c r="A231" s="156">
        <v>9530</v>
      </c>
      <c r="B231" s="161" t="s">
        <v>844</v>
      </c>
      <c r="C231" s="214" t="s">
        <v>5</v>
      </c>
      <c r="D231" s="146" t="s">
        <v>84</v>
      </c>
      <c r="E231" s="154" t="s">
        <v>406</v>
      </c>
      <c r="F231" s="155">
        <v>63687.18556264387</v>
      </c>
      <c r="G231" s="155">
        <v>114061.94210125427</v>
      </c>
      <c r="H231" s="155">
        <v>22250.872336101867</v>
      </c>
      <c r="I231" s="155">
        <v>0</v>
      </c>
      <c r="J231" s="155">
        <v>0</v>
      </c>
    </row>
    <row r="232" spans="1:10" x14ac:dyDescent="0.25">
      <c r="A232" s="156">
        <v>9531</v>
      </c>
      <c r="B232" s="161" t="s">
        <v>845</v>
      </c>
      <c r="C232" s="214" t="s">
        <v>5</v>
      </c>
      <c r="D232" s="146" t="s">
        <v>67</v>
      </c>
      <c r="E232" s="154" t="s">
        <v>406</v>
      </c>
      <c r="F232" s="155">
        <v>31843.592781321935</v>
      </c>
      <c r="G232" s="155">
        <v>130581.612336665</v>
      </c>
      <c r="H232" s="155">
        <v>107636.94027639719</v>
      </c>
      <c r="I232" s="155">
        <v>97232.970312065139</v>
      </c>
      <c r="J232" s="155">
        <v>108269.75584444139</v>
      </c>
    </row>
    <row r="233" spans="1:10" x14ac:dyDescent="0.25">
      <c r="A233" s="156">
        <v>9532</v>
      </c>
      <c r="B233" s="161" t="s">
        <v>846</v>
      </c>
      <c r="C233" s="214" t="s">
        <v>5</v>
      </c>
      <c r="D233" s="146" t="s">
        <v>128</v>
      </c>
      <c r="E233" s="154" t="s">
        <v>406</v>
      </c>
      <c r="F233" s="155">
        <v>63687.18556264387</v>
      </c>
      <c r="G233" s="155">
        <v>344496.55800666328</v>
      </c>
      <c r="H233" s="155">
        <v>523607.21388612769</v>
      </c>
      <c r="I233" s="155">
        <v>461132.60729079694</v>
      </c>
      <c r="J233" s="155">
        <v>508206.17835554905</v>
      </c>
    </row>
    <row r="234" spans="1:10" x14ac:dyDescent="0.25">
      <c r="A234" s="156">
        <v>9533</v>
      </c>
      <c r="B234" s="161" t="s">
        <v>847</v>
      </c>
      <c r="C234" s="214" t="s">
        <v>5</v>
      </c>
      <c r="D234" s="146" t="s">
        <v>37</v>
      </c>
      <c r="E234" s="154" t="s">
        <v>406</v>
      </c>
      <c r="F234" s="155">
        <v>63687.18556264387</v>
      </c>
      <c r="G234" s="155">
        <v>177693.90185574119</v>
      </c>
      <c r="H234" s="155">
        <v>281429.30115345574</v>
      </c>
      <c r="I234" s="155">
        <v>69069.193920049758</v>
      </c>
      <c r="J234" s="155">
        <v>8120.417508109449</v>
      </c>
    </row>
    <row r="235" spans="1:10" x14ac:dyDescent="0.25">
      <c r="A235" s="156">
        <v>9534</v>
      </c>
      <c r="B235" s="161" t="s">
        <v>849</v>
      </c>
      <c r="C235" s="214" t="s">
        <v>5</v>
      </c>
      <c r="D235" s="146" t="s">
        <v>351</v>
      </c>
      <c r="E235" s="154" t="s">
        <v>407</v>
      </c>
      <c r="F235" s="155">
        <v>541401.30164169078</v>
      </c>
      <c r="G235" s="155">
        <v>848550.81476683251</v>
      </c>
      <c r="H235" s="155">
        <v>746296.7011174853</v>
      </c>
      <c r="I235" s="155">
        <v>433186.25067043153</v>
      </c>
      <c r="J235" s="155">
        <v>98186.325633175293</v>
      </c>
    </row>
    <row r="236" spans="1:10" x14ac:dyDescent="0.25">
      <c r="A236" s="156">
        <v>9535</v>
      </c>
      <c r="B236" s="161" t="s">
        <v>851</v>
      </c>
      <c r="C236" s="214" t="s">
        <v>5</v>
      </c>
      <c r="D236" s="146" t="s">
        <v>351</v>
      </c>
      <c r="E236" s="154" t="s">
        <v>407</v>
      </c>
      <c r="F236" s="155">
        <v>0</v>
      </c>
      <c r="G236" s="155">
        <v>0</v>
      </c>
      <c r="H236" s="155">
        <v>315350.89028090902</v>
      </c>
      <c r="I236" s="155">
        <v>504561.42444945441</v>
      </c>
      <c r="J236" s="155">
        <v>1018583.3756073359</v>
      </c>
    </row>
    <row r="237" spans="1:10" x14ac:dyDescent="0.25">
      <c r="A237" s="156">
        <v>9538</v>
      </c>
      <c r="B237" s="164" t="s">
        <v>737</v>
      </c>
      <c r="C237" s="214" t="s">
        <v>195</v>
      </c>
      <c r="D237" s="146" t="s">
        <v>351</v>
      </c>
      <c r="E237" s="154" t="s">
        <v>399</v>
      </c>
      <c r="F237" s="155">
        <v>0</v>
      </c>
      <c r="G237" s="155">
        <v>135000</v>
      </c>
      <c r="H237" s="155">
        <v>135000</v>
      </c>
      <c r="I237" s="155">
        <v>0</v>
      </c>
      <c r="J237" s="155">
        <v>0</v>
      </c>
    </row>
    <row r="238" spans="1:10" x14ac:dyDescent="0.25">
      <c r="A238" s="156">
        <v>9539</v>
      </c>
      <c r="B238" s="164" t="s">
        <v>738</v>
      </c>
      <c r="C238" s="214" t="s">
        <v>195</v>
      </c>
      <c r="D238" s="146" t="s">
        <v>351</v>
      </c>
      <c r="E238" s="154" t="s">
        <v>399</v>
      </c>
      <c r="F238" s="155">
        <v>0</v>
      </c>
      <c r="G238" s="155">
        <v>0</v>
      </c>
      <c r="H238" s="155">
        <v>0</v>
      </c>
      <c r="I238" s="155">
        <v>0</v>
      </c>
      <c r="J238" s="155">
        <v>270000</v>
      </c>
    </row>
    <row r="239" spans="1:10" x14ac:dyDescent="0.25">
      <c r="A239" s="156">
        <v>9540</v>
      </c>
      <c r="B239" s="164" t="s">
        <v>739</v>
      </c>
      <c r="C239" s="214" t="s">
        <v>195</v>
      </c>
      <c r="D239" s="146" t="s">
        <v>30</v>
      </c>
      <c r="E239" s="154" t="s">
        <v>397</v>
      </c>
      <c r="F239" s="155">
        <v>0</v>
      </c>
      <c r="G239" s="155">
        <v>12500.000000000002</v>
      </c>
      <c r="H239" s="155">
        <v>262500</v>
      </c>
      <c r="I239" s="155">
        <v>249999.99999999997</v>
      </c>
      <c r="J239" s="155">
        <v>0</v>
      </c>
    </row>
    <row r="240" spans="1:10" x14ac:dyDescent="0.25">
      <c r="A240" s="156">
        <v>9541</v>
      </c>
      <c r="B240" s="164" t="s">
        <v>740</v>
      </c>
      <c r="C240" s="214" t="s">
        <v>195</v>
      </c>
      <c r="D240" s="146" t="s">
        <v>410</v>
      </c>
      <c r="E240" s="154" t="s">
        <v>397</v>
      </c>
      <c r="F240" s="155">
        <v>0</v>
      </c>
      <c r="G240" s="155">
        <v>0</v>
      </c>
      <c r="H240" s="155">
        <v>8333.3333333333339</v>
      </c>
      <c r="I240" s="155">
        <v>150000.00000000003</v>
      </c>
      <c r="J240" s="155">
        <v>266666.66666666669</v>
      </c>
    </row>
    <row r="241" spans="1:10" x14ac:dyDescent="0.25">
      <c r="A241" s="156">
        <v>9542</v>
      </c>
      <c r="B241" s="161" t="s">
        <v>917</v>
      </c>
      <c r="C241" s="214" t="s">
        <v>5</v>
      </c>
      <c r="D241" s="146" t="s">
        <v>1</v>
      </c>
      <c r="E241" s="154" t="s">
        <v>407</v>
      </c>
      <c r="F241" s="155">
        <v>31843.592781321935</v>
      </c>
      <c r="G241" s="155">
        <v>172180.28426120392</v>
      </c>
      <c r="H241" s="155">
        <v>157381.3172433945</v>
      </c>
      <c r="I241" s="155">
        <v>34534.596960024879</v>
      </c>
      <c r="J241" s="155">
        <v>4060.2087540547845</v>
      </c>
    </row>
    <row r="242" spans="1:10" x14ac:dyDescent="0.25">
      <c r="A242" s="156">
        <v>9543</v>
      </c>
      <c r="B242" s="161" t="s">
        <v>929</v>
      </c>
      <c r="C242" s="214" t="s">
        <v>5</v>
      </c>
      <c r="D242" s="146" t="s">
        <v>351</v>
      </c>
      <c r="E242" s="154" t="s">
        <v>407</v>
      </c>
      <c r="F242" s="155">
        <v>30000</v>
      </c>
      <c r="G242" s="155">
        <v>0</v>
      </c>
      <c r="H242" s="155">
        <v>0</v>
      </c>
      <c r="I242" s="155">
        <v>0</v>
      </c>
      <c r="J242" s="155">
        <v>0</v>
      </c>
    </row>
    <row r="243" spans="1:10" ht="30" x14ac:dyDescent="0.25">
      <c r="A243" s="156">
        <v>9619</v>
      </c>
      <c r="B243" s="161" t="s">
        <v>891</v>
      </c>
      <c r="C243" s="214" t="s">
        <v>3</v>
      </c>
      <c r="D243" s="146" t="s">
        <v>351</v>
      </c>
      <c r="E243" s="154" t="s">
        <v>407</v>
      </c>
      <c r="F243" s="155">
        <v>29039.132883235769</v>
      </c>
      <c r="G243" s="155">
        <v>250419.41751944565</v>
      </c>
      <c r="H243" s="155">
        <v>874392.00407393905</v>
      </c>
      <c r="I243" s="155">
        <v>631639.31625021365</v>
      </c>
      <c r="J243" s="155">
        <v>502143.26617547311</v>
      </c>
    </row>
    <row r="244" spans="1:10" x14ac:dyDescent="0.25">
      <c r="A244" s="156">
        <v>9620</v>
      </c>
      <c r="B244" s="161" t="s">
        <v>895</v>
      </c>
      <c r="C244" s="214" t="s">
        <v>2</v>
      </c>
      <c r="D244" s="146" t="s">
        <v>351</v>
      </c>
      <c r="E244" s="154" t="s">
        <v>396</v>
      </c>
      <c r="F244" s="155">
        <v>0</v>
      </c>
      <c r="G244" s="155">
        <v>0</v>
      </c>
      <c r="H244" s="155">
        <v>133333.33333333334</v>
      </c>
      <c r="I244" s="155">
        <v>533333.33333333337</v>
      </c>
      <c r="J244" s="155">
        <v>799999.99999999988</v>
      </c>
    </row>
    <row r="245" spans="1:10" ht="30" x14ac:dyDescent="0.25">
      <c r="A245" s="156">
        <v>9621</v>
      </c>
      <c r="B245" s="161" t="s">
        <v>933</v>
      </c>
      <c r="C245" s="214" t="s">
        <v>3</v>
      </c>
      <c r="D245" s="146" t="s">
        <v>351</v>
      </c>
      <c r="E245" s="154" t="s">
        <v>397</v>
      </c>
      <c r="F245" s="155">
        <v>254748.74225057548</v>
      </c>
      <c r="G245" s="155">
        <v>712135.50226551923</v>
      </c>
      <c r="H245" s="155">
        <v>796841.57960487658</v>
      </c>
      <c r="I245" s="155">
        <v>377866.57792318676</v>
      </c>
      <c r="J245" s="155">
        <v>495159.82428816892</v>
      </c>
    </row>
    <row r="246" spans="1:10" x14ac:dyDescent="0.25">
      <c r="A246" s="156">
        <v>9622</v>
      </c>
      <c r="B246" s="161" t="s">
        <v>913</v>
      </c>
      <c r="C246" s="214" t="s">
        <v>2</v>
      </c>
      <c r="D246" s="146" t="s">
        <v>351</v>
      </c>
      <c r="E246" s="154" t="s">
        <v>400</v>
      </c>
      <c r="F246" s="155">
        <v>0</v>
      </c>
      <c r="G246" s="155">
        <v>25000.000000000004</v>
      </c>
      <c r="H246" s="155">
        <v>175000</v>
      </c>
      <c r="I246" s="155">
        <v>350000</v>
      </c>
      <c r="J246" s="155">
        <v>828750</v>
      </c>
    </row>
    <row r="247" spans="1:10" x14ac:dyDescent="0.25">
      <c r="A247" s="156">
        <v>10038</v>
      </c>
      <c r="B247" s="152" t="s">
        <v>166</v>
      </c>
      <c r="C247" s="214" t="s">
        <v>5</v>
      </c>
      <c r="D247" s="146" t="s">
        <v>351</v>
      </c>
      <c r="E247" s="154" t="s">
        <v>406</v>
      </c>
      <c r="F247" s="155">
        <v>28135.630000000005</v>
      </c>
      <c r="G247" s="155">
        <v>0</v>
      </c>
      <c r="H247" s="155">
        <v>0</v>
      </c>
      <c r="I247" s="155">
        <v>0</v>
      </c>
      <c r="J247" s="155">
        <v>0</v>
      </c>
    </row>
    <row r="248" spans="1:10" x14ac:dyDescent="0.25">
      <c r="A248" s="156">
        <v>10039</v>
      </c>
      <c r="B248" s="152" t="s">
        <v>160</v>
      </c>
      <c r="C248" s="214" t="s">
        <v>3</v>
      </c>
      <c r="D248" s="146" t="s">
        <v>351</v>
      </c>
      <c r="E248" s="154" t="s">
        <v>398</v>
      </c>
      <c r="F248" s="155">
        <v>135577.4</v>
      </c>
      <c r="G248" s="155">
        <v>0</v>
      </c>
      <c r="H248" s="155">
        <v>0</v>
      </c>
      <c r="I248" s="155">
        <v>0</v>
      </c>
      <c r="J248" s="155">
        <v>0</v>
      </c>
    </row>
    <row r="249" spans="1:10" x14ac:dyDescent="0.25">
      <c r="A249" s="156">
        <v>10045</v>
      </c>
      <c r="B249" s="152" t="s">
        <v>204</v>
      </c>
      <c r="C249" s="214" t="s">
        <v>3</v>
      </c>
      <c r="D249" s="146" t="s">
        <v>351</v>
      </c>
      <c r="E249" s="154" t="s">
        <v>398</v>
      </c>
      <c r="F249" s="155">
        <v>58999.999999999978</v>
      </c>
      <c r="G249" s="155">
        <v>0</v>
      </c>
      <c r="H249" s="155">
        <v>0</v>
      </c>
      <c r="I249" s="155">
        <v>0</v>
      </c>
      <c r="J249" s="155">
        <v>0</v>
      </c>
    </row>
    <row r="250" spans="1:10" x14ac:dyDescent="0.25">
      <c r="A250" s="156">
        <v>10047</v>
      </c>
      <c r="B250" s="152" t="s">
        <v>167</v>
      </c>
      <c r="C250" s="214" t="s">
        <v>5</v>
      </c>
      <c r="D250" s="146" t="s">
        <v>351</v>
      </c>
      <c r="E250" s="154" t="s">
        <v>406</v>
      </c>
      <c r="F250" s="155">
        <v>273412.65000000008</v>
      </c>
      <c r="G250" s="155">
        <v>0</v>
      </c>
      <c r="H250" s="155">
        <v>0</v>
      </c>
      <c r="I250" s="155">
        <v>0</v>
      </c>
      <c r="J250" s="155">
        <v>0</v>
      </c>
    </row>
    <row r="251" spans="1:10" x14ac:dyDescent="0.25">
      <c r="A251" s="156">
        <v>10048</v>
      </c>
      <c r="B251" s="152" t="s">
        <v>161</v>
      </c>
      <c r="C251" s="214" t="s">
        <v>3</v>
      </c>
      <c r="D251" s="146" t="s">
        <v>351</v>
      </c>
      <c r="E251" s="154" t="s">
        <v>398</v>
      </c>
      <c r="F251" s="155">
        <v>226231.65000000002</v>
      </c>
      <c r="G251" s="155">
        <v>0</v>
      </c>
      <c r="H251" s="155">
        <v>0</v>
      </c>
      <c r="I251" s="155">
        <v>0</v>
      </c>
      <c r="J251" s="155">
        <v>0</v>
      </c>
    </row>
    <row r="252" spans="1:10" x14ac:dyDescent="0.25">
      <c r="A252" s="165">
        <v>10052</v>
      </c>
      <c r="B252" s="152" t="s">
        <v>203</v>
      </c>
      <c r="C252" s="214" t="s">
        <v>3</v>
      </c>
      <c r="D252" s="146" t="s">
        <v>351</v>
      </c>
      <c r="E252" s="154" t="s">
        <v>398</v>
      </c>
      <c r="F252" s="155">
        <v>27999.999999999989</v>
      </c>
      <c r="G252" s="155">
        <v>0</v>
      </c>
      <c r="H252" s="155">
        <v>0</v>
      </c>
      <c r="I252" s="155">
        <v>0</v>
      </c>
      <c r="J252" s="155">
        <v>0</v>
      </c>
    </row>
    <row r="253" spans="1:10" x14ac:dyDescent="0.25">
      <c r="A253" s="156">
        <v>10054</v>
      </c>
      <c r="B253" s="152" t="s">
        <v>205</v>
      </c>
      <c r="C253" s="214" t="s">
        <v>3</v>
      </c>
      <c r="D253" s="146" t="s">
        <v>351</v>
      </c>
      <c r="E253" s="154" t="s">
        <v>398</v>
      </c>
      <c r="F253" s="155">
        <v>10000</v>
      </c>
      <c r="G253" s="155">
        <v>0</v>
      </c>
      <c r="H253" s="155">
        <v>0</v>
      </c>
      <c r="I253" s="155">
        <v>0</v>
      </c>
      <c r="J253" s="155">
        <v>0</v>
      </c>
    </row>
    <row r="254" spans="1:10" x14ac:dyDescent="0.25">
      <c r="A254" s="156">
        <v>11013</v>
      </c>
      <c r="B254" s="152" t="s">
        <v>10</v>
      </c>
      <c r="C254" s="214" t="s">
        <v>2</v>
      </c>
      <c r="D254" s="146" t="s">
        <v>351</v>
      </c>
      <c r="E254" s="154" t="s">
        <v>400</v>
      </c>
      <c r="F254" s="155">
        <v>2802236.1647563297</v>
      </c>
      <c r="G254" s="155">
        <v>4679030.2153478684</v>
      </c>
      <c r="H254" s="155">
        <v>4617350.9146915246</v>
      </c>
      <c r="I254" s="155">
        <v>2703199.0238217209</v>
      </c>
      <c r="J254" s="155">
        <v>3099895.2475563884</v>
      </c>
    </row>
    <row r="255" spans="1:10" x14ac:dyDescent="0.25">
      <c r="A255" s="156">
        <v>11020</v>
      </c>
      <c r="B255" s="152" t="s">
        <v>220</v>
      </c>
      <c r="C255" s="214" t="s">
        <v>2</v>
      </c>
      <c r="D255" s="146" t="s">
        <v>351</v>
      </c>
      <c r="E255" s="154" t="s">
        <v>400</v>
      </c>
      <c r="F255" s="155">
        <v>1071855.3330192962</v>
      </c>
      <c r="G255" s="155">
        <v>1707576.0651797852</v>
      </c>
      <c r="H255" s="155">
        <v>1661343.7635364812</v>
      </c>
      <c r="I255" s="155">
        <v>1576636.3711154151</v>
      </c>
      <c r="J255" s="155">
        <v>1866981.355872595</v>
      </c>
    </row>
    <row r="256" spans="1:10" x14ac:dyDescent="0.25">
      <c r="A256" s="156" t="s">
        <v>264</v>
      </c>
      <c r="B256" s="152" t="s">
        <v>211</v>
      </c>
      <c r="C256" s="214" t="s">
        <v>195</v>
      </c>
      <c r="D256" s="146" t="s">
        <v>351</v>
      </c>
      <c r="E256" s="154" t="s">
        <v>397</v>
      </c>
      <c r="F256" s="155">
        <v>31843.592781321935</v>
      </c>
      <c r="G256" s="155">
        <v>80683.604449856575</v>
      </c>
      <c r="H256" s="155">
        <v>89605.197450609587</v>
      </c>
      <c r="I256" s="155">
        <v>145813.41049291735</v>
      </c>
      <c r="J256" s="155">
        <v>74286.863027529296</v>
      </c>
    </row>
    <row r="257" spans="1:10" ht="30" x14ac:dyDescent="0.25">
      <c r="A257" s="156" t="s">
        <v>256</v>
      </c>
      <c r="B257" s="152" t="s">
        <v>725</v>
      </c>
      <c r="C257" s="214" t="s">
        <v>2</v>
      </c>
      <c r="D257" s="146" t="s">
        <v>411</v>
      </c>
      <c r="E257" s="154" t="s">
        <v>396</v>
      </c>
      <c r="F257" s="155">
        <v>114636.93401275892</v>
      </c>
      <c r="G257" s="155">
        <v>166294.30935281704</v>
      </c>
      <c r="H257" s="155">
        <v>58995.377488861224</v>
      </c>
      <c r="I257" s="155">
        <v>143011.61110783563</v>
      </c>
      <c r="J257" s="155">
        <v>187266.040232439</v>
      </c>
    </row>
    <row r="258" spans="1:10" x14ac:dyDescent="0.25">
      <c r="A258" s="156" t="s">
        <v>717</v>
      </c>
      <c r="B258" s="152" t="s">
        <v>718</v>
      </c>
      <c r="C258" s="214" t="s">
        <v>2</v>
      </c>
      <c r="D258" s="146" t="s">
        <v>411</v>
      </c>
      <c r="E258" s="154" t="s">
        <v>396</v>
      </c>
      <c r="F258" s="155">
        <v>222905.14946925355</v>
      </c>
      <c r="G258" s="155">
        <v>107550.13068772327</v>
      </c>
      <c r="H258" s="155">
        <v>19544.719843023209</v>
      </c>
      <c r="I258" s="155">
        <v>0</v>
      </c>
      <c r="J258" s="155">
        <v>0</v>
      </c>
    </row>
    <row r="259" spans="1:10" x14ac:dyDescent="0.25">
      <c r="A259" s="157" t="s">
        <v>490</v>
      </c>
      <c r="B259" s="158" t="s">
        <v>491</v>
      </c>
      <c r="C259" s="214" t="s">
        <v>2</v>
      </c>
      <c r="D259" s="146" t="s">
        <v>351</v>
      </c>
      <c r="E259" s="154" t="s">
        <v>400</v>
      </c>
      <c r="F259" s="155">
        <v>97372.516219659097</v>
      </c>
      <c r="G259" s="155">
        <v>142379.5359801361</v>
      </c>
      <c r="H259" s="155">
        <v>148792.75815677972</v>
      </c>
      <c r="I259" s="155">
        <v>142294.48670143081</v>
      </c>
      <c r="J259" s="155">
        <v>142722.94837951128</v>
      </c>
    </row>
    <row r="260" spans="1:10" x14ac:dyDescent="0.25">
      <c r="A260" s="167" t="s">
        <v>492</v>
      </c>
      <c r="B260" s="158" t="s">
        <v>493</v>
      </c>
      <c r="C260" s="214" t="s">
        <v>2</v>
      </c>
      <c r="D260" s="146" t="s">
        <v>351</v>
      </c>
      <c r="E260" s="154" t="s">
        <v>399</v>
      </c>
      <c r="F260" s="155">
        <v>390917.89973535814</v>
      </c>
      <c r="G260" s="155">
        <v>236439.6577271382</v>
      </c>
      <c r="H260" s="155">
        <v>195153.3300756067</v>
      </c>
      <c r="I260" s="155">
        <v>169064.95598548173</v>
      </c>
      <c r="J260" s="155">
        <v>170785.08550266977</v>
      </c>
    </row>
    <row r="261" spans="1:10" x14ac:dyDescent="0.25">
      <c r="A261" s="156" t="s">
        <v>221</v>
      </c>
      <c r="B261" s="152" t="s">
        <v>132</v>
      </c>
      <c r="C261" s="214" t="s">
        <v>2</v>
      </c>
      <c r="D261" s="146" t="s">
        <v>69</v>
      </c>
      <c r="E261" s="154" t="s">
        <v>399</v>
      </c>
      <c r="F261" s="155">
        <v>31843.592781321935</v>
      </c>
      <c r="G261" s="155">
        <v>57030.971050627137</v>
      </c>
      <c r="H261" s="155">
        <v>11125.436168050934</v>
      </c>
      <c r="I261" s="155">
        <v>0</v>
      </c>
      <c r="J261" s="155">
        <v>0</v>
      </c>
    </row>
    <row r="262" spans="1:10" x14ac:dyDescent="0.25">
      <c r="A262" s="156" t="s">
        <v>496</v>
      </c>
      <c r="B262" s="152" t="s">
        <v>497</v>
      </c>
      <c r="C262" s="214" t="s">
        <v>5</v>
      </c>
      <c r="D262" s="146" t="s">
        <v>12</v>
      </c>
      <c r="E262" s="154" t="s">
        <v>406</v>
      </c>
      <c r="F262" s="155">
        <v>33754.208348201253</v>
      </c>
      <c r="G262" s="155">
        <v>57952.829313664748</v>
      </c>
      <c r="H262" s="155">
        <v>11292.962338133981</v>
      </c>
      <c r="I262" s="155">
        <v>0</v>
      </c>
      <c r="J262" s="155">
        <v>0</v>
      </c>
    </row>
    <row r="263" spans="1:10" x14ac:dyDescent="0.25">
      <c r="A263" s="156" t="s">
        <v>189</v>
      </c>
      <c r="B263" s="152" t="s">
        <v>188</v>
      </c>
      <c r="C263" s="214" t="s">
        <v>5</v>
      </c>
      <c r="D263" s="146" t="s">
        <v>12</v>
      </c>
      <c r="E263" s="154" t="s">
        <v>406</v>
      </c>
      <c r="F263" s="155">
        <v>191061.55668793159</v>
      </c>
      <c r="G263" s="155">
        <v>367094.98632183415</v>
      </c>
      <c r="H263" s="155">
        <v>480031.96660469036</v>
      </c>
      <c r="I263" s="155">
        <v>484166.21410440939</v>
      </c>
      <c r="J263" s="155">
        <v>437060.40244639554</v>
      </c>
    </row>
    <row r="264" spans="1:10" x14ac:dyDescent="0.25">
      <c r="A264" s="156" t="s">
        <v>190</v>
      </c>
      <c r="B264" s="152" t="s">
        <v>188</v>
      </c>
      <c r="C264" s="214" t="s">
        <v>5</v>
      </c>
      <c r="D264" s="146" t="s">
        <v>12</v>
      </c>
      <c r="E264" s="154" t="s">
        <v>406</v>
      </c>
      <c r="F264" s="155">
        <v>200.88000000000002</v>
      </c>
      <c r="G264" s="155">
        <v>0</v>
      </c>
      <c r="H264" s="155">
        <v>0</v>
      </c>
      <c r="I264" s="155">
        <v>0</v>
      </c>
      <c r="J264" s="155">
        <v>0</v>
      </c>
    </row>
    <row r="265" spans="1:10" x14ac:dyDescent="0.25">
      <c r="A265" s="156" t="s">
        <v>191</v>
      </c>
      <c r="B265" s="152" t="s">
        <v>188</v>
      </c>
      <c r="C265" s="214" t="s">
        <v>5</v>
      </c>
      <c r="D265" s="146" t="s">
        <v>12</v>
      </c>
      <c r="E265" s="154" t="s">
        <v>406</v>
      </c>
      <c r="F265" s="155">
        <v>15921.796390660968</v>
      </c>
      <c r="G265" s="155">
        <v>86124.139501665821</v>
      </c>
      <c r="H265" s="155">
        <v>99651.803471531894</v>
      </c>
      <c r="I265" s="155">
        <v>181949.81848936592</v>
      </c>
      <c r="J265" s="155">
        <v>171705.63625555392</v>
      </c>
    </row>
    <row r="266" spans="1:10" x14ac:dyDescent="0.25">
      <c r="A266" s="156" t="s">
        <v>192</v>
      </c>
      <c r="B266" s="152" t="s">
        <v>193</v>
      </c>
      <c r="C266" s="214" t="s">
        <v>5</v>
      </c>
      <c r="D266" s="146" t="s">
        <v>21</v>
      </c>
      <c r="E266" s="154" t="s">
        <v>406</v>
      </c>
      <c r="F266" s="155">
        <v>31843.592781321935</v>
      </c>
      <c r="G266" s="155">
        <v>200802.43426120386</v>
      </c>
      <c r="H266" s="155">
        <v>204772.41391006112</v>
      </c>
      <c r="I266" s="155">
        <v>209534.59696002488</v>
      </c>
      <c r="J266" s="155">
        <v>37393.542087388138</v>
      </c>
    </row>
    <row r="267" spans="1:10" x14ac:dyDescent="0.25">
      <c r="A267" s="156" t="s">
        <v>222</v>
      </c>
      <c r="B267" s="152" t="s">
        <v>174</v>
      </c>
      <c r="C267" s="214" t="s">
        <v>2</v>
      </c>
      <c r="D267" s="146" t="s">
        <v>916</v>
      </c>
      <c r="E267" s="154" t="s">
        <v>400</v>
      </c>
      <c r="F267" s="155">
        <v>0</v>
      </c>
      <c r="G267" s="155">
        <v>119525.73500000002</v>
      </c>
      <c r="H267" s="155">
        <v>119525.73500000002</v>
      </c>
      <c r="I267" s="155">
        <v>0</v>
      </c>
      <c r="J267" s="155">
        <v>0</v>
      </c>
    </row>
    <row r="268" spans="1:10" x14ac:dyDescent="0.25">
      <c r="A268" s="156" t="s">
        <v>223</v>
      </c>
      <c r="B268" s="152" t="s">
        <v>174</v>
      </c>
      <c r="C268" s="214" t="s">
        <v>5</v>
      </c>
      <c r="D268" s="146" t="s">
        <v>155</v>
      </c>
      <c r="E268" s="154" t="s">
        <v>406</v>
      </c>
      <c r="F268" s="155">
        <v>10826.821545649454</v>
      </c>
      <c r="G268" s="155">
        <v>124140.53015721324</v>
      </c>
      <c r="H268" s="155">
        <v>24732.648297137333</v>
      </c>
      <c r="I268" s="155">
        <v>-1.8189894035458565E-12</v>
      </c>
      <c r="J268" s="155">
        <v>0</v>
      </c>
    </row>
    <row r="269" spans="1:10" ht="30" x14ac:dyDescent="0.25">
      <c r="A269" s="156" t="s">
        <v>928</v>
      </c>
      <c r="B269" s="161" t="s">
        <v>932</v>
      </c>
      <c r="C269" s="214" t="s">
        <v>3</v>
      </c>
      <c r="D269" s="146" t="s">
        <v>1048</v>
      </c>
      <c r="E269" s="154" t="s">
        <v>398</v>
      </c>
      <c r="F269" s="155">
        <v>30000</v>
      </c>
      <c r="G269" s="155">
        <v>0</v>
      </c>
      <c r="H269" s="155">
        <v>0</v>
      </c>
      <c r="I269" s="155">
        <v>0</v>
      </c>
      <c r="J269" s="155">
        <v>0</v>
      </c>
    </row>
    <row r="270" spans="1:10" ht="45" x14ac:dyDescent="0.25">
      <c r="A270" s="156" t="s">
        <v>224</v>
      </c>
      <c r="B270" s="152" t="s">
        <v>194</v>
      </c>
      <c r="C270" s="214" t="s">
        <v>5</v>
      </c>
      <c r="D270" s="146" t="s">
        <v>155</v>
      </c>
      <c r="E270" s="154" t="s">
        <v>406</v>
      </c>
      <c r="F270" s="155">
        <v>140111.8082378165</v>
      </c>
      <c r="G270" s="155">
        <v>67602.939289426067</v>
      </c>
      <c r="H270" s="155">
        <v>12285.25247275742</v>
      </c>
      <c r="I270" s="155">
        <v>0</v>
      </c>
      <c r="J270" s="155">
        <v>0</v>
      </c>
    </row>
    <row r="271" spans="1:10" x14ac:dyDescent="0.25">
      <c r="A271" s="156" t="s">
        <v>258</v>
      </c>
      <c r="B271" s="152" t="s">
        <v>214</v>
      </c>
      <c r="C271" s="214" t="s">
        <v>5</v>
      </c>
      <c r="D271" s="146" t="s">
        <v>351</v>
      </c>
      <c r="E271" s="154" t="s">
        <v>406</v>
      </c>
      <c r="F271" s="155">
        <v>763219.40564822755</v>
      </c>
      <c r="G271" s="155">
        <v>680929.33370518941</v>
      </c>
      <c r="H271" s="155">
        <v>644982.79129427951</v>
      </c>
      <c r="I271" s="155">
        <v>599860.44935230375</v>
      </c>
      <c r="J271" s="155">
        <v>0</v>
      </c>
    </row>
    <row r="272" spans="1:10" x14ac:dyDescent="0.25">
      <c r="A272" s="159" t="s">
        <v>700</v>
      </c>
      <c r="B272" s="164" t="s">
        <v>701</v>
      </c>
      <c r="C272" s="214" t="s">
        <v>3</v>
      </c>
      <c r="D272" s="146" t="s">
        <v>1044</v>
      </c>
      <c r="E272" s="154" t="s">
        <v>398</v>
      </c>
      <c r="F272" s="155">
        <v>19106.155668793159</v>
      </c>
      <c r="G272" s="155">
        <v>234218.5826303763</v>
      </c>
      <c r="H272" s="155">
        <v>46675.261700830539</v>
      </c>
      <c r="I272" s="155">
        <v>3.637978807091713E-12</v>
      </c>
      <c r="J272" s="155">
        <v>0</v>
      </c>
    </row>
    <row r="273" spans="1:10" ht="30" x14ac:dyDescent="0.25">
      <c r="A273" s="157" t="s">
        <v>597</v>
      </c>
      <c r="B273" s="160" t="s">
        <v>598</v>
      </c>
      <c r="C273" s="214" t="s">
        <v>5</v>
      </c>
      <c r="D273" s="146" t="s">
        <v>599</v>
      </c>
      <c r="E273" s="154" t="s">
        <v>407</v>
      </c>
      <c r="F273" s="155">
        <v>159217.96390660966</v>
      </c>
      <c r="G273" s="155">
        <v>277568.08797268639</v>
      </c>
      <c r="H273" s="155">
        <v>253573.25288363942</v>
      </c>
      <c r="I273" s="155">
        <v>89339.651466791154</v>
      </c>
      <c r="J273" s="155">
        <v>20301.043770273398</v>
      </c>
    </row>
    <row r="274" spans="1:10" ht="30" x14ac:dyDescent="0.25">
      <c r="A274" s="159" t="s">
        <v>689</v>
      </c>
      <c r="B274" s="164" t="s">
        <v>934</v>
      </c>
      <c r="C274" s="214" t="s">
        <v>3</v>
      </c>
      <c r="D274" s="146" t="s">
        <v>1051</v>
      </c>
      <c r="E274" s="154" t="s">
        <v>398</v>
      </c>
      <c r="F274" s="155">
        <v>254748.74225057548</v>
      </c>
      <c r="G274" s="155">
        <v>377442.27408963145</v>
      </c>
      <c r="H274" s="155">
        <v>309050.53794715612</v>
      </c>
      <c r="I274" s="155">
        <v>126276.77568019909</v>
      </c>
      <c r="J274" s="155">
        <v>32481.670032437862</v>
      </c>
    </row>
    <row r="275" spans="1:10" x14ac:dyDescent="0.25">
      <c r="A275" s="157" t="s">
        <v>605</v>
      </c>
      <c r="B275" s="160" t="s">
        <v>674</v>
      </c>
      <c r="C275" s="214" t="s">
        <v>3</v>
      </c>
      <c r="D275" s="146" t="s">
        <v>1041</v>
      </c>
      <c r="E275" s="154" t="s">
        <v>398</v>
      </c>
      <c r="F275" s="155">
        <v>101399.55249356343</v>
      </c>
      <c r="G275" s="155">
        <v>48924.554449845273</v>
      </c>
      <c r="H275" s="155">
        <v>8890.8930565912997</v>
      </c>
      <c r="I275" s="155">
        <v>0</v>
      </c>
      <c r="J275" s="155">
        <v>0</v>
      </c>
    </row>
    <row r="276" spans="1:10" x14ac:dyDescent="0.25">
      <c r="A276" s="159" t="s">
        <v>673</v>
      </c>
      <c r="B276" s="160" t="s">
        <v>674</v>
      </c>
      <c r="C276" s="214" t="s">
        <v>3</v>
      </c>
      <c r="D276" s="146" t="s">
        <v>1041</v>
      </c>
      <c r="E276" s="154" t="s">
        <v>398</v>
      </c>
      <c r="F276" s="155">
        <v>247439.10921480856</v>
      </c>
      <c r="G276" s="155">
        <v>626176.63419804059</v>
      </c>
      <c r="H276" s="155">
        <v>442602.40466990269</v>
      </c>
      <c r="I276" s="155">
        <v>140754.79468388591</v>
      </c>
      <c r="J276" s="155">
        <v>31549.657233362035</v>
      </c>
    </row>
    <row r="277" spans="1:10" x14ac:dyDescent="0.25">
      <c r="A277" s="159" t="s">
        <v>698</v>
      </c>
      <c r="B277" s="164" t="s">
        <v>699</v>
      </c>
      <c r="C277" s="214" t="s">
        <v>3</v>
      </c>
      <c r="D277" s="146" t="s">
        <v>1053</v>
      </c>
      <c r="E277" s="154" t="s">
        <v>398</v>
      </c>
      <c r="F277" s="155">
        <v>62481.338759919323</v>
      </c>
      <c r="G277" s="155">
        <v>852485.11328739487</v>
      </c>
      <c r="H277" s="155">
        <v>583132.01857501303</v>
      </c>
      <c r="I277" s="155">
        <v>102041.47304262032</v>
      </c>
      <c r="J277" s="155">
        <v>7966.6663350525905</v>
      </c>
    </row>
    <row r="278" spans="1:10" x14ac:dyDescent="0.25">
      <c r="A278" s="159" t="s">
        <v>678</v>
      </c>
      <c r="B278" s="164" t="s">
        <v>677</v>
      </c>
      <c r="C278" s="214" t="s">
        <v>5</v>
      </c>
      <c r="D278" s="146" t="s">
        <v>177</v>
      </c>
      <c r="E278" s="154" t="s">
        <v>406</v>
      </c>
      <c r="F278" s="155">
        <v>89162.059787701422</v>
      </c>
      <c r="G278" s="155">
        <v>82629.610608422619</v>
      </c>
      <c r="H278" s="155">
        <v>15739.799603875979</v>
      </c>
      <c r="I278" s="155">
        <v>0</v>
      </c>
      <c r="J278" s="155">
        <v>0</v>
      </c>
    </row>
    <row r="279" spans="1:10" x14ac:dyDescent="0.25">
      <c r="A279" s="156" t="s">
        <v>822</v>
      </c>
      <c r="B279" s="161" t="s">
        <v>834</v>
      </c>
      <c r="C279" s="214" t="s">
        <v>5</v>
      </c>
      <c r="D279" s="146" t="s">
        <v>177</v>
      </c>
      <c r="E279" s="154" t="s">
        <v>406</v>
      </c>
      <c r="F279" s="155">
        <v>31843.592781321935</v>
      </c>
      <c r="G279" s="155">
        <v>255513.61759453727</v>
      </c>
      <c r="H279" s="155">
        <v>299047.98391006113</v>
      </c>
      <c r="I279" s="155">
        <v>142867.93029335819</v>
      </c>
      <c r="J279" s="155">
        <v>20726.875420721524</v>
      </c>
    </row>
    <row r="280" spans="1:10" x14ac:dyDescent="0.25">
      <c r="A280" s="156" t="s">
        <v>80</v>
      </c>
      <c r="B280" s="152" t="s">
        <v>81</v>
      </c>
      <c r="C280" s="214" t="s">
        <v>262</v>
      </c>
      <c r="D280" s="146" t="s">
        <v>54</v>
      </c>
      <c r="E280" s="154" t="s">
        <v>396</v>
      </c>
      <c r="F280" s="155">
        <v>21303.943124092995</v>
      </c>
      <c r="G280" s="155">
        <v>26945.665929876006</v>
      </c>
      <c r="H280" s="155">
        <v>5201.3009460310022</v>
      </c>
      <c r="I280" s="155">
        <v>0</v>
      </c>
      <c r="J280" s="155">
        <v>0</v>
      </c>
    </row>
    <row r="281" spans="1:10" x14ac:dyDescent="0.25">
      <c r="A281" s="157" t="s">
        <v>467</v>
      </c>
      <c r="B281" s="158" t="s">
        <v>468</v>
      </c>
      <c r="C281" s="214" t="s">
        <v>262</v>
      </c>
      <c r="D281" s="146" t="s">
        <v>351</v>
      </c>
      <c r="E281" s="154" t="s">
        <v>396</v>
      </c>
      <c r="F281" s="155">
        <v>19256.551683755632</v>
      </c>
      <c r="G281" s="155">
        <v>26089.007625409547</v>
      </c>
      <c r="H281" s="155">
        <v>5048.02069083482</v>
      </c>
      <c r="I281" s="155">
        <v>0</v>
      </c>
      <c r="J281" s="155">
        <v>0</v>
      </c>
    </row>
    <row r="282" spans="1:10" x14ac:dyDescent="0.25">
      <c r="A282" s="156" t="s">
        <v>82</v>
      </c>
      <c r="B282" s="152" t="s">
        <v>83</v>
      </c>
      <c r="C282" s="214" t="s">
        <v>262</v>
      </c>
      <c r="D282" s="146" t="s">
        <v>84</v>
      </c>
      <c r="E282" s="154" t="s">
        <v>396</v>
      </c>
      <c r="F282" s="155">
        <v>0</v>
      </c>
      <c r="G282" s="155">
        <v>0</v>
      </c>
      <c r="H282" s="155">
        <v>0</v>
      </c>
      <c r="I282" s="155">
        <v>52866.650000000016</v>
      </c>
      <c r="J282" s="155">
        <v>0</v>
      </c>
    </row>
    <row r="283" spans="1:10" x14ac:dyDescent="0.25">
      <c r="A283" s="156" t="s">
        <v>88</v>
      </c>
      <c r="B283" s="152" t="s">
        <v>89</v>
      </c>
      <c r="C283" s="214" t="s">
        <v>262</v>
      </c>
      <c r="D283" s="146" t="s">
        <v>90</v>
      </c>
      <c r="E283" s="154" t="s">
        <v>396</v>
      </c>
      <c r="F283" s="155">
        <v>18368.12</v>
      </c>
      <c r="G283" s="155">
        <v>0</v>
      </c>
      <c r="H283" s="155">
        <v>0</v>
      </c>
      <c r="I283" s="155">
        <v>0</v>
      </c>
      <c r="J283" s="155">
        <v>0</v>
      </c>
    </row>
    <row r="284" spans="1:10" x14ac:dyDescent="0.25">
      <c r="A284" s="156" t="s">
        <v>91</v>
      </c>
      <c r="B284" s="152" t="s">
        <v>92</v>
      </c>
      <c r="C284" s="214" t="s">
        <v>262</v>
      </c>
      <c r="D284" s="146" t="s">
        <v>69</v>
      </c>
      <c r="E284" s="154" t="s">
        <v>396</v>
      </c>
      <c r="F284" s="155">
        <v>0</v>
      </c>
      <c r="G284" s="155">
        <v>11928.785</v>
      </c>
      <c r="H284" s="155">
        <v>19428.785</v>
      </c>
      <c r="I284" s="155">
        <v>7500</v>
      </c>
      <c r="J284" s="155">
        <v>0</v>
      </c>
    </row>
    <row r="285" spans="1:10" x14ac:dyDescent="0.25">
      <c r="A285" s="156" t="s">
        <v>93</v>
      </c>
      <c r="B285" s="152" t="s">
        <v>94</v>
      </c>
      <c r="C285" s="214" t="s">
        <v>262</v>
      </c>
      <c r="D285" s="146" t="s">
        <v>95</v>
      </c>
      <c r="E285" s="154" t="s">
        <v>396</v>
      </c>
      <c r="F285" s="155">
        <v>21458.346336771072</v>
      </c>
      <c r="G285" s="155">
        <v>22235.003663228934</v>
      </c>
      <c r="H285" s="155">
        <v>0</v>
      </c>
      <c r="I285" s="155">
        <v>0</v>
      </c>
      <c r="J285" s="155">
        <v>0</v>
      </c>
    </row>
    <row r="286" spans="1:10" x14ac:dyDescent="0.25">
      <c r="A286" s="165" t="s">
        <v>96</v>
      </c>
      <c r="B286" s="152" t="s">
        <v>97</v>
      </c>
      <c r="C286" s="214" t="s">
        <v>262</v>
      </c>
      <c r="D286" s="146" t="s">
        <v>25</v>
      </c>
      <c r="E286" s="154" t="s">
        <v>396</v>
      </c>
      <c r="F286" s="155">
        <v>0</v>
      </c>
      <c r="G286" s="155">
        <v>0</v>
      </c>
      <c r="H286" s="155">
        <v>12858.463333333333</v>
      </c>
      <c r="I286" s="155">
        <v>25716.926666666666</v>
      </c>
      <c r="J286" s="155">
        <v>0</v>
      </c>
    </row>
    <row r="287" spans="1:10" x14ac:dyDescent="0.25">
      <c r="A287" s="165" t="s">
        <v>98</v>
      </c>
      <c r="B287" s="152" t="s">
        <v>99</v>
      </c>
      <c r="C287" s="214" t="s">
        <v>262</v>
      </c>
      <c r="D287" s="146" t="s">
        <v>34</v>
      </c>
      <c r="E287" s="154" t="s">
        <v>396</v>
      </c>
      <c r="F287" s="155">
        <v>19694.612525954875</v>
      </c>
      <c r="G287" s="155">
        <v>26169.175496336789</v>
      </c>
      <c r="H287" s="155">
        <v>5060.1919777083458</v>
      </c>
      <c r="I287" s="155">
        <v>0</v>
      </c>
      <c r="J287" s="155">
        <v>0</v>
      </c>
    </row>
    <row r="288" spans="1:10" x14ac:dyDescent="0.25">
      <c r="A288" s="156" t="s">
        <v>100</v>
      </c>
      <c r="B288" s="152" t="s">
        <v>405</v>
      </c>
      <c r="C288" s="214" t="s">
        <v>262</v>
      </c>
      <c r="D288" s="146" t="s">
        <v>14</v>
      </c>
      <c r="E288" s="154" t="s">
        <v>396</v>
      </c>
      <c r="F288" s="155">
        <v>0</v>
      </c>
      <c r="G288" s="155">
        <v>13040.430000000002</v>
      </c>
      <c r="H288" s="155">
        <v>20540.43</v>
      </c>
      <c r="I288" s="155">
        <v>7500</v>
      </c>
      <c r="J288" s="155">
        <v>0</v>
      </c>
    </row>
    <row r="289" spans="1:10" x14ac:dyDescent="0.25">
      <c r="A289" s="156" t="s">
        <v>101</v>
      </c>
      <c r="B289" s="152" t="s">
        <v>102</v>
      </c>
      <c r="C289" s="214" t="s">
        <v>262</v>
      </c>
      <c r="D289" s="146" t="s">
        <v>103</v>
      </c>
      <c r="E289" s="154" t="s">
        <v>396</v>
      </c>
      <c r="F289" s="155">
        <v>0</v>
      </c>
      <c r="G289" s="155">
        <v>0</v>
      </c>
      <c r="H289" s="155">
        <v>0</v>
      </c>
      <c r="I289" s="155">
        <v>46113.290000000008</v>
      </c>
      <c r="J289" s="155">
        <v>0</v>
      </c>
    </row>
    <row r="290" spans="1:10" x14ac:dyDescent="0.25">
      <c r="A290" s="156" t="s">
        <v>104</v>
      </c>
      <c r="B290" s="152" t="s">
        <v>105</v>
      </c>
      <c r="C290" s="214" t="s">
        <v>262</v>
      </c>
      <c r="D290" s="146" t="s">
        <v>35</v>
      </c>
      <c r="E290" s="154" t="s">
        <v>396</v>
      </c>
      <c r="F290" s="155">
        <v>0</v>
      </c>
      <c r="G290" s="155">
        <v>0</v>
      </c>
      <c r="H290" s="155">
        <v>9672.3266666666677</v>
      </c>
      <c r="I290" s="155">
        <v>26011.320000000007</v>
      </c>
      <c r="J290" s="155">
        <v>13333.333333333332</v>
      </c>
    </row>
    <row r="291" spans="1:10" x14ac:dyDescent="0.25">
      <c r="A291" s="156" t="s">
        <v>106</v>
      </c>
      <c r="B291" s="152" t="s">
        <v>107</v>
      </c>
      <c r="C291" s="214" t="s">
        <v>262</v>
      </c>
      <c r="D291" s="146" t="s">
        <v>62</v>
      </c>
      <c r="E291" s="154" t="s">
        <v>396</v>
      </c>
      <c r="F291" s="155">
        <v>33409.450000000004</v>
      </c>
      <c r="G291" s="155">
        <v>0</v>
      </c>
      <c r="H291" s="155">
        <v>0</v>
      </c>
      <c r="I291" s="155">
        <v>0</v>
      </c>
      <c r="J291" s="155">
        <v>0</v>
      </c>
    </row>
    <row r="292" spans="1:10" x14ac:dyDescent="0.25">
      <c r="A292" s="156" t="s">
        <v>108</v>
      </c>
      <c r="B292" s="152" t="s">
        <v>109</v>
      </c>
      <c r="C292" s="214" t="s">
        <v>262</v>
      </c>
      <c r="D292" s="146" t="s">
        <v>50</v>
      </c>
      <c r="E292" s="154" t="s">
        <v>396</v>
      </c>
      <c r="F292" s="155">
        <v>0</v>
      </c>
      <c r="G292" s="155">
        <v>14321.255000000001</v>
      </c>
      <c r="H292" s="155">
        <v>29321.255000000001</v>
      </c>
      <c r="I292" s="155">
        <v>15000</v>
      </c>
      <c r="J292" s="155">
        <v>0</v>
      </c>
    </row>
    <row r="293" spans="1:10" x14ac:dyDescent="0.25">
      <c r="A293" s="156" t="s">
        <v>110</v>
      </c>
      <c r="B293" s="152" t="s">
        <v>111</v>
      </c>
      <c r="C293" s="214" t="s">
        <v>262</v>
      </c>
      <c r="D293" s="146" t="s">
        <v>33</v>
      </c>
      <c r="E293" s="154" t="s">
        <v>396</v>
      </c>
      <c r="F293" s="155">
        <v>3184.3592781321936</v>
      </c>
      <c r="G293" s="155">
        <v>26122.697105062711</v>
      </c>
      <c r="H293" s="155">
        <v>5196.4636168050929</v>
      </c>
      <c r="I293" s="155">
        <v>0</v>
      </c>
      <c r="J293" s="155">
        <v>0</v>
      </c>
    </row>
    <row r="294" spans="1:10" x14ac:dyDescent="0.25">
      <c r="A294" s="156" t="s">
        <v>112</v>
      </c>
      <c r="B294" s="152" t="s">
        <v>113</v>
      </c>
      <c r="C294" s="214" t="s">
        <v>262</v>
      </c>
      <c r="D294" s="146" t="s">
        <v>114</v>
      </c>
      <c r="E294" s="154" t="s">
        <v>396</v>
      </c>
      <c r="F294" s="155">
        <v>18055.317107009538</v>
      </c>
      <c r="G294" s="155">
        <v>30294.682892990466</v>
      </c>
      <c r="H294" s="155">
        <v>0</v>
      </c>
      <c r="I294" s="155">
        <v>0</v>
      </c>
      <c r="J294" s="155">
        <v>0</v>
      </c>
    </row>
    <row r="295" spans="1:10" x14ac:dyDescent="0.25">
      <c r="A295" s="156" t="s">
        <v>115</v>
      </c>
      <c r="B295" s="152" t="s">
        <v>116</v>
      </c>
      <c r="C295" s="214" t="s">
        <v>262</v>
      </c>
      <c r="D295" s="146" t="s">
        <v>68</v>
      </c>
      <c r="E295" s="154" t="s">
        <v>396</v>
      </c>
      <c r="F295" s="155">
        <v>25126.078615886618</v>
      </c>
      <c r="G295" s="155">
        <v>24326.251384113388</v>
      </c>
      <c r="H295" s="155">
        <v>0</v>
      </c>
      <c r="I295" s="155">
        <v>0</v>
      </c>
      <c r="J295" s="155">
        <v>0</v>
      </c>
    </row>
    <row r="296" spans="1:10" x14ac:dyDescent="0.25">
      <c r="A296" s="156" t="s">
        <v>117</v>
      </c>
      <c r="B296" s="152" t="s">
        <v>118</v>
      </c>
      <c r="C296" s="214" t="s">
        <v>262</v>
      </c>
      <c r="D296" s="146" t="s">
        <v>53</v>
      </c>
      <c r="E296" s="154" t="s">
        <v>396</v>
      </c>
      <c r="F296" s="155">
        <v>0</v>
      </c>
      <c r="G296" s="155">
        <v>21262.5</v>
      </c>
      <c r="H296" s="155">
        <v>21262.5</v>
      </c>
      <c r="I296" s="155">
        <v>0</v>
      </c>
      <c r="J296" s="155">
        <v>0</v>
      </c>
    </row>
    <row r="297" spans="1:10" x14ac:dyDescent="0.25">
      <c r="A297" s="156" t="s">
        <v>119</v>
      </c>
      <c r="B297" s="152" t="s">
        <v>120</v>
      </c>
      <c r="C297" s="214" t="s">
        <v>262</v>
      </c>
      <c r="D297" s="146" t="s">
        <v>45</v>
      </c>
      <c r="E297" s="154" t="s">
        <v>396</v>
      </c>
      <c r="F297" s="155">
        <v>7976.8199917211432</v>
      </c>
      <c r="G297" s="155">
        <v>28848.758248182094</v>
      </c>
      <c r="H297" s="155">
        <v>5699.4217600967604</v>
      </c>
      <c r="I297" s="155">
        <v>0</v>
      </c>
      <c r="J297" s="155">
        <v>0</v>
      </c>
    </row>
    <row r="298" spans="1:10" x14ac:dyDescent="0.25">
      <c r="A298" s="156" t="s">
        <v>121</v>
      </c>
      <c r="B298" s="152" t="s">
        <v>111</v>
      </c>
      <c r="C298" s="214" t="s">
        <v>262</v>
      </c>
      <c r="D298" s="146" t="s">
        <v>33</v>
      </c>
      <c r="E298" s="154" t="s">
        <v>396</v>
      </c>
      <c r="F298" s="155">
        <v>0</v>
      </c>
      <c r="G298" s="155">
        <v>17500</v>
      </c>
      <c r="H298" s="155">
        <v>17500</v>
      </c>
      <c r="I298" s="155">
        <v>0</v>
      </c>
      <c r="J298" s="155">
        <v>0</v>
      </c>
    </row>
    <row r="299" spans="1:10" x14ac:dyDescent="0.25">
      <c r="A299" s="156" t="s">
        <v>122</v>
      </c>
      <c r="B299" s="152" t="s">
        <v>123</v>
      </c>
      <c r="C299" s="214" t="s">
        <v>262</v>
      </c>
      <c r="D299" s="146" t="s">
        <v>60</v>
      </c>
      <c r="E299" s="154" t="s">
        <v>396</v>
      </c>
      <c r="F299" s="155">
        <v>10000</v>
      </c>
      <c r="G299" s="155">
        <v>0</v>
      </c>
      <c r="H299" s="155">
        <v>0</v>
      </c>
      <c r="I299" s="155">
        <v>0</v>
      </c>
      <c r="J299" s="155">
        <v>0</v>
      </c>
    </row>
    <row r="300" spans="1:10" ht="30" x14ac:dyDescent="0.25">
      <c r="A300" s="156" t="s">
        <v>227</v>
      </c>
      <c r="B300" s="152" t="s">
        <v>225</v>
      </c>
      <c r="C300" s="214" t="s">
        <v>262</v>
      </c>
      <c r="D300" s="146" t="s">
        <v>25</v>
      </c>
      <c r="E300" s="154" t="s">
        <v>396</v>
      </c>
      <c r="F300" s="155">
        <v>0</v>
      </c>
      <c r="G300" s="155">
        <v>0</v>
      </c>
      <c r="H300" s="155">
        <v>0</v>
      </c>
      <c r="I300" s="155">
        <v>49999.999999999993</v>
      </c>
      <c r="J300" s="155">
        <v>0</v>
      </c>
    </row>
    <row r="301" spans="1:10" ht="30" x14ac:dyDescent="0.25">
      <c r="A301" s="156" t="s">
        <v>228</v>
      </c>
      <c r="B301" s="152" t="s">
        <v>226</v>
      </c>
      <c r="C301" s="214" t="s">
        <v>262</v>
      </c>
      <c r="D301" s="146" t="s">
        <v>40</v>
      </c>
      <c r="E301" s="154" t="s">
        <v>396</v>
      </c>
      <c r="F301" s="155">
        <v>19106.155668793159</v>
      </c>
      <c r="G301" s="155">
        <v>25885.249297042938</v>
      </c>
      <c r="H301" s="155">
        <v>5008.5950341638963</v>
      </c>
      <c r="I301" s="155">
        <v>0</v>
      </c>
      <c r="J301" s="155">
        <v>0</v>
      </c>
    </row>
    <row r="302" spans="1:10" x14ac:dyDescent="0.25">
      <c r="A302" s="156" t="s">
        <v>230</v>
      </c>
      <c r="B302" s="152" t="s">
        <v>229</v>
      </c>
      <c r="C302" s="214" t="s">
        <v>262</v>
      </c>
      <c r="D302" s="146" t="s">
        <v>18</v>
      </c>
      <c r="E302" s="154" t="s">
        <v>396</v>
      </c>
      <c r="F302" s="155">
        <v>13358.348959453209</v>
      </c>
      <c r="G302" s="155">
        <v>7616.5910405467857</v>
      </c>
      <c r="H302" s="155">
        <v>0</v>
      </c>
      <c r="I302" s="155">
        <v>0</v>
      </c>
      <c r="J302" s="155">
        <v>0</v>
      </c>
    </row>
    <row r="303" spans="1:10" x14ac:dyDescent="0.25">
      <c r="A303" s="156" t="s">
        <v>294</v>
      </c>
      <c r="B303" s="152" t="s">
        <v>311</v>
      </c>
      <c r="C303" s="214" t="s">
        <v>262</v>
      </c>
      <c r="D303" s="146" t="s">
        <v>131</v>
      </c>
      <c r="E303" s="154" t="s">
        <v>396</v>
      </c>
      <c r="F303" s="155">
        <v>22290.514946925356</v>
      </c>
      <c r="G303" s="155">
        <v>27709.485053074648</v>
      </c>
      <c r="H303" s="155">
        <v>0</v>
      </c>
      <c r="I303" s="155">
        <v>0</v>
      </c>
      <c r="J303" s="155">
        <v>0</v>
      </c>
    </row>
    <row r="304" spans="1:10" x14ac:dyDescent="0.25">
      <c r="A304" s="156" t="s">
        <v>295</v>
      </c>
      <c r="B304" s="152" t="s">
        <v>312</v>
      </c>
      <c r="C304" s="214" t="s">
        <v>262</v>
      </c>
      <c r="D304" s="146" t="s">
        <v>137</v>
      </c>
      <c r="E304" s="154" t="s">
        <v>396</v>
      </c>
      <c r="F304" s="155">
        <v>0</v>
      </c>
      <c r="G304" s="155">
        <v>12500.000000000002</v>
      </c>
      <c r="H304" s="155">
        <v>24999.999999999996</v>
      </c>
      <c r="I304" s="155">
        <v>12500.000000000002</v>
      </c>
      <c r="J304" s="155">
        <v>0</v>
      </c>
    </row>
    <row r="305" spans="1:10" x14ac:dyDescent="0.25">
      <c r="A305" s="157" t="s">
        <v>529</v>
      </c>
      <c r="B305" s="158" t="s">
        <v>936</v>
      </c>
      <c r="C305" s="214" t="s">
        <v>262</v>
      </c>
      <c r="D305" s="146" t="s">
        <v>6</v>
      </c>
      <c r="E305" s="154" t="s">
        <v>396</v>
      </c>
      <c r="F305" s="155">
        <v>31606.039579173259</v>
      </c>
      <c r="G305" s="155">
        <v>28020.960420826726</v>
      </c>
      <c r="H305" s="155">
        <v>0</v>
      </c>
      <c r="I305" s="155">
        <v>0</v>
      </c>
      <c r="J305" s="155">
        <v>0</v>
      </c>
    </row>
    <row r="306" spans="1:10" x14ac:dyDescent="0.25">
      <c r="A306" s="159" t="s">
        <v>695</v>
      </c>
      <c r="B306" s="164" t="s">
        <v>696</v>
      </c>
      <c r="C306" s="214" t="s">
        <v>262</v>
      </c>
      <c r="D306" s="146" t="s">
        <v>36</v>
      </c>
      <c r="E306" s="154" t="s">
        <v>396</v>
      </c>
      <c r="F306" s="155">
        <v>15000</v>
      </c>
      <c r="G306" s="155">
        <v>0</v>
      </c>
      <c r="H306" s="155">
        <v>0</v>
      </c>
      <c r="I306" s="155">
        <v>0</v>
      </c>
      <c r="J306" s="155">
        <v>0</v>
      </c>
    </row>
    <row r="307" spans="1:10" x14ac:dyDescent="0.25">
      <c r="A307" s="156" t="s">
        <v>905</v>
      </c>
      <c r="B307" s="152" t="s">
        <v>906</v>
      </c>
      <c r="C307" s="214" t="s">
        <v>262</v>
      </c>
      <c r="D307" s="146" t="s">
        <v>706</v>
      </c>
      <c r="E307" s="154" t="s">
        <v>396</v>
      </c>
      <c r="F307" s="155">
        <v>14011.180823781646</v>
      </c>
      <c r="G307" s="155">
        <v>7988.8191762183551</v>
      </c>
      <c r="H307" s="155">
        <v>0</v>
      </c>
      <c r="I307" s="155">
        <v>0</v>
      </c>
      <c r="J307" s="155">
        <v>0</v>
      </c>
    </row>
    <row r="308" spans="1:10" x14ac:dyDescent="0.25">
      <c r="A308" s="156" t="s">
        <v>907</v>
      </c>
      <c r="B308" s="152" t="s">
        <v>909</v>
      </c>
      <c r="C308" s="214" t="s">
        <v>262</v>
      </c>
      <c r="D308" s="146" t="s">
        <v>910</v>
      </c>
      <c r="E308" s="154" t="s">
        <v>396</v>
      </c>
      <c r="F308" s="155">
        <v>35027.952059454125</v>
      </c>
      <c r="G308" s="155">
        <v>19972.047940545875</v>
      </c>
      <c r="H308" s="155">
        <v>0</v>
      </c>
      <c r="I308" s="155">
        <v>0</v>
      </c>
      <c r="J308" s="155">
        <v>0</v>
      </c>
    </row>
    <row r="309" spans="1:10" x14ac:dyDescent="0.25">
      <c r="A309" s="156" t="s">
        <v>908</v>
      </c>
      <c r="B309" s="152" t="s">
        <v>911</v>
      </c>
      <c r="C309" s="214" t="s">
        <v>262</v>
      </c>
      <c r="D309" s="146" t="s">
        <v>136</v>
      </c>
      <c r="E309" s="154" t="s">
        <v>396</v>
      </c>
      <c r="F309" s="155">
        <v>28659.233503189731</v>
      </c>
      <c r="G309" s="155">
        <v>16340.766496810265</v>
      </c>
      <c r="H309" s="155">
        <v>0</v>
      </c>
      <c r="I309" s="155">
        <v>0</v>
      </c>
      <c r="J309" s="155">
        <v>0</v>
      </c>
    </row>
    <row r="310" spans="1:10" x14ac:dyDescent="0.25">
      <c r="A310" s="156" t="s">
        <v>333</v>
      </c>
      <c r="B310" s="152" t="s">
        <v>349</v>
      </c>
      <c r="C310" s="214" t="s">
        <v>5</v>
      </c>
      <c r="D310" s="146" t="s">
        <v>30</v>
      </c>
      <c r="E310" s="154" t="s">
        <v>407</v>
      </c>
      <c r="F310" s="155">
        <v>22905.469999999998</v>
      </c>
      <c r="G310" s="155">
        <v>0</v>
      </c>
      <c r="H310" s="155">
        <v>0</v>
      </c>
      <c r="I310" s="155">
        <v>0</v>
      </c>
      <c r="J310" s="155">
        <v>0</v>
      </c>
    </row>
    <row r="311" spans="1:10" x14ac:dyDescent="0.25">
      <c r="A311" s="156" t="s">
        <v>825</v>
      </c>
      <c r="B311" s="161" t="s">
        <v>837</v>
      </c>
      <c r="C311" s="214" t="s">
        <v>5</v>
      </c>
      <c r="D311" s="146" t="s">
        <v>30</v>
      </c>
      <c r="E311" s="154" t="s">
        <v>407</v>
      </c>
      <c r="F311" s="155">
        <v>191061.55668793159</v>
      </c>
      <c r="G311" s="155">
        <v>217185.82630376285</v>
      </c>
      <c r="H311" s="155">
        <v>41752.617008305584</v>
      </c>
      <c r="I311" s="155">
        <v>0</v>
      </c>
      <c r="J311" s="155">
        <v>0</v>
      </c>
    </row>
    <row r="312" spans="1:10" x14ac:dyDescent="0.25">
      <c r="A312" s="157" t="s">
        <v>457</v>
      </c>
      <c r="B312" s="158" t="s">
        <v>458</v>
      </c>
      <c r="C312" s="214" t="s">
        <v>3</v>
      </c>
      <c r="D312" s="146" t="s">
        <v>1056</v>
      </c>
      <c r="E312" s="154" t="s">
        <v>398</v>
      </c>
      <c r="F312" s="155">
        <v>15000</v>
      </c>
      <c r="G312" s="155">
        <v>0</v>
      </c>
      <c r="H312" s="155">
        <v>0</v>
      </c>
      <c r="I312" s="155">
        <v>0</v>
      </c>
      <c r="J312" s="155">
        <v>0</v>
      </c>
    </row>
    <row r="313" spans="1:10" ht="30" x14ac:dyDescent="0.25">
      <c r="A313" s="157" t="s">
        <v>454</v>
      </c>
      <c r="B313" s="166" t="s">
        <v>938</v>
      </c>
      <c r="C313" s="214" t="s">
        <v>3</v>
      </c>
      <c r="D313" s="146" t="s">
        <v>1049</v>
      </c>
      <c r="E313" s="154" t="s">
        <v>398</v>
      </c>
      <c r="F313" s="155">
        <v>197482.98275896761</v>
      </c>
      <c r="G313" s="155">
        <v>95284.118177171258</v>
      </c>
      <c r="H313" s="155">
        <v>17315.659063861145</v>
      </c>
      <c r="I313" s="155">
        <v>0</v>
      </c>
      <c r="J313" s="155">
        <v>0</v>
      </c>
    </row>
    <row r="314" spans="1:10" x14ac:dyDescent="0.25">
      <c r="A314" s="157" t="s">
        <v>465</v>
      </c>
      <c r="B314" s="160" t="s">
        <v>943</v>
      </c>
      <c r="C314" s="214" t="s">
        <v>2</v>
      </c>
      <c r="D314" s="146" t="s">
        <v>128</v>
      </c>
      <c r="E314" s="154" t="s">
        <v>396</v>
      </c>
      <c r="F314" s="155">
        <v>199719.23090562873</v>
      </c>
      <c r="G314" s="155">
        <v>96363.091816839195</v>
      </c>
      <c r="H314" s="155">
        <v>17511.737277532091</v>
      </c>
      <c r="I314" s="155">
        <v>0</v>
      </c>
      <c r="J314" s="155">
        <v>0</v>
      </c>
    </row>
    <row r="315" spans="1:10" x14ac:dyDescent="0.25">
      <c r="A315" s="157" t="s">
        <v>464</v>
      </c>
      <c r="B315" s="160" t="s">
        <v>942</v>
      </c>
      <c r="C315" s="214" t="s">
        <v>2</v>
      </c>
      <c r="D315" s="146" t="s">
        <v>128</v>
      </c>
      <c r="E315" s="154" t="s">
        <v>396</v>
      </c>
      <c r="F315" s="155">
        <v>63687.18556264387</v>
      </c>
      <c r="G315" s="155">
        <v>352061.9421012543</v>
      </c>
      <c r="H315" s="155">
        <v>69850.872336101893</v>
      </c>
      <c r="I315" s="155">
        <v>-7.2759576141834259E-12</v>
      </c>
      <c r="J315" s="155">
        <v>0</v>
      </c>
    </row>
    <row r="316" spans="1:10" x14ac:dyDescent="0.25">
      <c r="A316" s="157" t="s">
        <v>460</v>
      </c>
      <c r="B316" s="160" t="s">
        <v>944</v>
      </c>
      <c r="C316" s="214" t="s">
        <v>2</v>
      </c>
      <c r="D316" s="146" t="s">
        <v>46</v>
      </c>
      <c r="E316" s="154" t="s">
        <v>396</v>
      </c>
      <c r="F316" s="155">
        <v>36535.880000000005</v>
      </c>
      <c r="G316" s="155">
        <v>0</v>
      </c>
      <c r="H316" s="155">
        <v>0</v>
      </c>
      <c r="I316" s="155">
        <v>0</v>
      </c>
      <c r="J316" s="155">
        <v>0</v>
      </c>
    </row>
    <row r="317" spans="1:10" x14ac:dyDescent="0.25">
      <c r="A317" s="157" t="s">
        <v>459</v>
      </c>
      <c r="B317" s="160" t="s">
        <v>945</v>
      </c>
      <c r="C317" s="214" t="s">
        <v>2</v>
      </c>
      <c r="D317" s="146" t="s">
        <v>46</v>
      </c>
      <c r="E317" s="154" t="s">
        <v>396</v>
      </c>
      <c r="F317" s="155">
        <v>0</v>
      </c>
      <c r="G317" s="155">
        <v>292109.85499999998</v>
      </c>
      <c r="H317" s="155">
        <v>292109.85499999998</v>
      </c>
      <c r="I317" s="155">
        <v>0</v>
      </c>
      <c r="J317" s="155">
        <v>0</v>
      </c>
    </row>
    <row r="318" spans="1:10" x14ac:dyDescent="0.25">
      <c r="A318" s="157" t="s">
        <v>560</v>
      </c>
      <c r="B318" s="160" t="s">
        <v>561</v>
      </c>
      <c r="C318" s="214" t="s">
        <v>2</v>
      </c>
      <c r="D318" s="146" t="s">
        <v>53</v>
      </c>
      <c r="E318" s="154" t="s">
        <v>396</v>
      </c>
      <c r="F318" s="155">
        <v>9241.3099999999977</v>
      </c>
      <c r="G318" s="155">
        <v>0</v>
      </c>
      <c r="H318" s="155">
        <v>0</v>
      </c>
      <c r="I318" s="155">
        <v>0</v>
      </c>
      <c r="J318" s="155">
        <v>0</v>
      </c>
    </row>
    <row r="319" spans="1:10" x14ac:dyDescent="0.25">
      <c r="A319" s="157" t="s">
        <v>445</v>
      </c>
      <c r="B319" s="158" t="s">
        <v>446</v>
      </c>
      <c r="C319" s="214" t="s">
        <v>262</v>
      </c>
      <c r="D319" s="146" t="s">
        <v>36</v>
      </c>
      <c r="E319" s="154" t="s">
        <v>396</v>
      </c>
      <c r="F319" s="155">
        <v>10933.970000000003</v>
      </c>
      <c r="G319" s="155">
        <v>0</v>
      </c>
      <c r="H319" s="155">
        <v>0</v>
      </c>
      <c r="I319" s="155">
        <v>0</v>
      </c>
      <c r="J319" s="155">
        <v>0</v>
      </c>
    </row>
    <row r="320" spans="1:10" x14ac:dyDescent="0.25">
      <c r="A320" s="157" t="s">
        <v>452</v>
      </c>
      <c r="B320" s="166" t="s">
        <v>946</v>
      </c>
      <c r="C320" s="214" t="s">
        <v>2</v>
      </c>
      <c r="D320" s="146" t="s">
        <v>70</v>
      </c>
      <c r="E320" s="154" t="s">
        <v>396</v>
      </c>
      <c r="F320" s="155">
        <v>3499.9999999999986</v>
      </c>
      <c r="G320" s="155">
        <v>0</v>
      </c>
      <c r="H320" s="155">
        <v>0</v>
      </c>
      <c r="I320" s="155">
        <v>0</v>
      </c>
      <c r="J320" s="155">
        <v>0</v>
      </c>
    </row>
    <row r="321" spans="1:10" x14ac:dyDescent="0.25">
      <c r="A321" s="156" t="s">
        <v>823</v>
      </c>
      <c r="B321" s="161" t="s">
        <v>835</v>
      </c>
      <c r="C321" s="214" t="s">
        <v>5</v>
      </c>
      <c r="D321" s="146" t="s">
        <v>20</v>
      </c>
      <c r="E321" s="154" t="s">
        <v>407</v>
      </c>
      <c r="F321" s="155">
        <v>63687.18556264387</v>
      </c>
      <c r="G321" s="155">
        <v>177693.90185574119</v>
      </c>
      <c r="H321" s="155">
        <v>73095.967820122358</v>
      </c>
      <c r="I321" s="155">
        <v>27402.527253383101</v>
      </c>
      <c r="J321" s="155">
        <v>8120.4175081094636</v>
      </c>
    </row>
    <row r="322" spans="1:10" x14ac:dyDescent="0.25">
      <c r="A322" s="156" t="s">
        <v>824</v>
      </c>
      <c r="B322" s="161" t="s">
        <v>836</v>
      </c>
      <c r="C322" s="214" t="s">
        <v>5</v>
      </c>
      <c r="D322" s="146" t="s">
        <v>20</v>
      </c>
      <c r="E322" s="154" t="s">
        <v>406</v>
      </c>
      <c r="F322" s="155">
        <v>127374.37112528774</v>
      </c>
      <c r="G322" s="155">
        <v>439303.9491201964</v>
      </c>
      <c r="H322" s="155">
        <v>498169.19352780533</v>
      </c>
      <c r="I322" s="155">
        <v>489736.94249737571</v>
      </c>
      <c r="J322" s="155">
        <v>488728.22608903889</v>
      </c>
    </row>
    <row r="323" spans="1:10" ht="30" x14ac:dyDescent="0.25">
      <c r="A323" s="168" t="s">
        <v>437</v>
      </c>
      <c r="B323" s="152" t="s">
        <v>1004</v>
      </c>
      <c r="C323" s="214" t="s">
        <v>5</v>
      </c>
      <c r="D323" s="146" t="s">
        <v>180</v>
      </c>
      <c r="E323" s="154" t="s">
        <v>407</v>
      </c>
      <c r="F323" s="155">
        <v>5000</v>
      </c>
      <c r="G323" s="155">
        <v>0</v>
      </c>
      <c r="H323" s="155">
        <v>0</v>
      </c>
      <c r="I323" s="155">
        <v>0</v>
      </c>
      <c r="J323" s="155">
        <v>0</v>
      </c>
    </row>
    <row r="324" spans="1:10" ht="30" x14ac:dyDescent="0.25">
      <c r="A324" s="156" t="s">
        <v>334</v>
      </c>
      <c r="B324" s="152" t="s">
        <v>350</v>
      </c>
      <c r="C324" s="214" t="s">
        <v>5</v>
      </c>
      <c r="D324" s="146" t="s">
        <v>9</v>
      </c>
      <c r="E324" s="154" t="s">
        <v>407</v>
      </c>
      <c r="F324" s="155">
        <v>394040.55249939859</v>
      </c>
      <c r="G324" s="155">
        <v>234893.54477497551</v>
      </c>
      <c r="H324" s="155">
        <v>54820.657327354209</v>
      </c>
      <c r="I324" s="155">
        <v>124637.04047157707</v>
      </c>
      <c r="J324" s="155">
        <v>50242.034926694643</v>
      </c>
    </row>
    <row r="325" spans="1:10" ht="30" x14ac:dyDescent="0.25">
      <c r="A325" s="156" t="s">
        <v>826</v>
      </c>
      <c r="B325" s="161" t="s">
        <v>838</v>
      </c>
      <c r="C325" s="214" t="s">
        <v>5</v>
      </c>
      <c r="D325" s="146" t="s">
        <v>395</v>
      </c>
      <c r="E325" s="154" t="s">
        <v>407</v>
      </c>
      <c r="F325" s="155">
        <v>31843.592781321935</v>
      </c>
      <c r="G325" s="155">
        <v>422325.98728004907</v>
      </c>
      <c r="H325" s="155">
        <v>707875.63171528454</v>
      </c>
      <c r="I325" s="155">
        <v>955767.56895767734</v>
      </c>
      <c r="J325" s="155">
        <v>997182.05652225937</v>
      </c>
    </row>
    <row r="326" spans="1:10" ht="30" x14ac:dyDescent="0.25">
      <c r="A326" s="168" t="s">
        <v>512</v>
      </c>
      <c r="B326" s="152" t="s">
        <v>522</v>
      </c>
      <c r="C326" s="214" t="s">
        <v>5</v>
      </c>
      <c r="D326" s="146" t="s">
        <v>131</v>
      </c>
      <c r="E326" s="154" t="s">
        <v>407</v>
      </c>
      <c r="F326" s="155">
        <v>0</v>
      </c>
      <c r="G326" s="155">
        <v>0</v>
      </c>
      <c r="H326" s="155">
        <v>0</v>
      </c>
      <c r="I326" s="155">
        <v>796526.00999999989</v>
      </c>
      <c r="J326" s="155">
        <v>700000.00000000012</v>
      </c>
    </row>
    <row r="327" spans="1:10" x14ac:dyDescent="0.25">
      <c r="A327" s="157" t="s">
        <v>383</v>
      </c>
      <c r="B327" s="158" t="s">
        <v>384</v>
      </c>
      <c r="C327" s="214" t="s">
        <v>3</v>
      </c>
      <c r="D327" s="146" t="s">
        <v>351</v>
      </c>
      <c r="E327" s="154" t="s">
        <v>398</v>
      </c>
      <c r="F327" s="155">
        <v>87307.966598008963</v>
      </c>
      <c r="G327" s="155">
        <v>98450.432213595777</v>
      </c>
      <c r="H327" s="155">
        <v>264056.45275167463</v>
      </c>
      <c r="I327" s="155">
        <v>284475.05291340553</v>
      </c>
      <c r="J327" s="155">
        <v>52798.845523315082</v>
      </c>
    </row>
    <row r="328" spans="1:10" ht="30" x14ac:dyDescent="0.25">
      <c r="A328" s="156" t="s">
        <v>7</v>
      </c>
      <c r="B328" s="152" t="s">
        <v>8</v>
      </c>
      <c r="C328" s="214" t="s">
        <v>2</v>
      </c>
      <c r="D328" s="146" t="s">
        <v>351</v>
      </c>
      <c r="E328" s="154" t="s">
        <v>400</v>
      </c>
      <c r="F328" s="155">
        <v>523296.37470639037</v>
      </c>
      <c r="G328" s="155">
        <v>775329.33802578447</v>
      </c>
      <c r="H328" s="155">
        <v>806021.86892200552</v>
      </c>
      <c r="I328" s="155">
        <v>293629.65448751999</v>
      </c>
      <c r="J328" s="155">
        <v>66722.763858299615</v>
      </c>
    </row>
    <row r="329" spans="1:10" ht="30" x14ac:dyDescent="0.25">
      <c r="A329" s="156" t="s">
        <v>146</v>
      </c>
      <c r="B329" s="152" t="s">
        <v>8</v>
      </c>
      <c r="C329" s="214" t="s">
        <v>3</v>
      </c>
      <c r="D329" s="146" t="s">
        <v>351</v>
      </c>
      <c r="E329" s="154" t="s">
        <v>398</v>
      </c>
      <c r="F329" s="155">
        <v>143296.16751594868</v>
      </c>
      <c r="G329" s="155">
        <v>256639.36972782196</v>
      </c>
      <c r="H329" s="155">
        <v>50064.462756229295</v>
      </c>
      <c r="I329" s="155">
        <v>0</v>
      </c>
      <c r="J329" s="155">
        <v>0</v>
      </c>
    </row>
    <row r="330" spans="1:10" ht="30" x14ac:dyDescent="0.25">
      <c r="A330" s="156" t="s">
        <v>162</v>
      </c>
      <c r="B330" s="152" t="s">
        <v>8</v>
      </c>
      <c r="C330" s="214" t="s">
        <v>5</v>
      </c>
      <c r="D330" s="146" t="s">
        <v>351</v>
      </c>
      <c r="E330" s="154" t="s">
        <v>408</v>
      </c>
      <c r="F330" s="155">
        <v>316092.23938451399</v>
      </c>
      <c r="G330" s="155">
        <v>934101.6833653379</v>
      </c>
      <c r="H330" s="155">
        <v>961804.29062629619</v>
      </c>
      <c r="I330" s="155">
        <v>799733.35650568374</v>
      </c>
      <c r="J330" s="155">
        <v>909288.90441426379</v>
      </c>
    </row>
    <row r="331" spans="1:10" x14ac:dyDescent="0.25">
      <c r="A331" s="156" t="s">
        <v>869</v>
      </c>
      <c r="B331" s="161" t="s">
        <v>892</v>
      </c>
      <c r="C331" s="214" t="s">
        <v>3</v>
      </c>
      <c r="D331" s="146" t="s">
        <v>1065</v>
      </c>
      <c r="E331" s="154" t="s">
        <v>398</v>
      </c>
      <c r="F331" s="155">
        <v>127374.37112528774</v>
      </c>
      <c r="G331" s="155">
        <v>144790.55086917517</v>
      </c>
      <c r="H331" s="155">
        <v>27835.078005537071</v>
      </c>
      <c r="I331" s="155">
        <v>0</v>
      </c>
      <c r="J331" s="155">
        <v>0</v>
      </c>
    </row>
    <row r="332" spans="1:10" x14ac:dyDescent="0.25">
      <c r="A332" s="156" t="s">
        <v>870</v>
      </c>
      <c r="B332" s="161" t="s">
        <v>893</v>
      </c>
      <c r="C332" s="214" t="s">
        <v>3</v>
      </c>
      <c r="D332" s="146" t="s">
        <v>1065</v>
      </c>
      <c r="E332" s="154" t="s">
        <v>398</v>
      </c>
      <c r="F332" s="155">
        <v>191061.55668793159</v>
      </c>
      <c r="G332" s="155">
        <v>258852.49297042948</v>
      </c>
      <c r="H332" s="155">
        <v>50085.950341638913</v>
      </c>
      <c r="I332" s="155">
        <v>0</v>
      </c>
      <c r="J332" s="155">
        <v>0</v>
      </c>
    </row>
    <row r="333" spans="1:10" x14ac:dyDescent="0.25">
      <c r="A333" s="156" t="s">
        <v>864</v>
      </c>
      <c r="B333" s="161" t="s">
        <v>886</v>
      </c>
      <c r="C333" s="214" t="s">
        <v>3</v>
      </c>
      <c r="D333" s="146" t="s">
        <v>1047</v>
      </c>
      <c r="E333" s="154" t="s">
        <v>398</v>
      </c>
      <c r="F333" s="155">
        <v>0</v>
      </c>
      <c r="G333" s="155">
        <v>0</v>
      </c>
      <c r="H333" s="155">
        <v>0</v>
      </c>
      <c r="I333" s="155">
        <v>549999.99999999988</v>
      </c>
      <c r="J333" s="155">
        <v>0</v>
      </c>
    </row>
    <row r="334" spans="1:10" x14ac:dyDescent="0.25">
      <c r="A334" s="157" t="s">
        <v>436</v>
      </c>
      <c r="B334" s="158" t="s">
        <v>948</v>
      </c>
      <c r="C334" s="214" t="s">
        <v>5</v>
      </c>
      <c r="D334" s="146" t="s">
        <v>90</v>
      </c>
      <c r="E334" s="154" t="s">
        <v>406</v>
      </c>
      <c r="F334" s="155">
        <v>25694.786076805358</v>
      </c>
      <c r="G334" s="155">
        <v>137397.54939324403</v>
      </c>
      <c r="H334" s="155">
        <v>27252.964529950612</v>
      </c>
      <c r="I334" s="155">
        <v>0</v>
      </c>
      <c r="J334" s="155">
        <v>0</v>
      </c>
    </row>
    <row r="335" spans="1:10" x14ac:dyDescent="0.25">
      <c r="A335" s="157" t="s">
        <v>461</v>
      </c>
      <c r="B335" s="160" t="s">
        <v>534</v>
      </c>
      <c r="C335" s="214" t="s">
        <v>5</v>
      </c>
      <c r="D335" s="146" t="s">
        <v>28</v>
      </c>
      <c r="E335" s="154" t="s">
        <v>407</v>
      </c>
      <c r="F335" s="155">
        <v>318435.92781321931</v>
      </c>
      <c r="G335" s="155">
        <v>329129.7105062714</v>
      </c>
      <c r="H335" s="155">
        <v>63018.361680509282</v>
      </c>
      <c r="I335" s="155">
        <v>0</v>
      </c>
      <c r="J335" s="155">
        <v>0</v>
      </c>
    </row>
    <row r="336" spans="1:10" x14ac:dyDescent="0.25">
      <c r="A336" s="159" t="s">
        <v>690</v>
      </c>
      <c r="B336" s="164" t="s">
        <v>691</v>
      </c>
      <c r="C336" s="214" t="s">
        <v>5</v>
      </c>
      <c r="D336" s="146" t="s">
        <v>28</v>
      </c>
      <c r="E336" s="154" t="s">
        <v>407</v>
      </c>
      <c r="F336" s="155">
        <v>22290.514946925356</v>
      </c>
      <c r="G336" s="155">
        <v>27709.485053074648</v>
      </c>
      <c r="H336" s="155">
        <v>0</v>
      </c>
      <c r="I336" s="155">
        <v>0</v>
      </c>
      <c r="J336" s="155">
        <v>0</v>
      </c>
    </row>
    <row r="337" spans="1:10" x14ac:dyDescent="0.25">
      <c r="A337" s="157" t="s">
        <v>451</v>
      </c>
      <c r="B337" s="160" t="s">
        <v>532</v>
      </c>
      <c r="C337" s="214" t="s">
        <v>5</v>
      </c>
      <c r="D337" s="146" t="s">
        <v>32</v>
      </c>
      <c r="E337" s="154" t="s">
        <v>406</v>
      </c>
      <c r="F337" s="155">
        <v>955307.78343965765</v>
      </c>
      <c r="G337" s="155">
        <v>498741.86116945167</v>
      </c>
      <c r="H337" s="155">
        <v>371439.51730183559</v>
      </c>
      <c r="I337" s="155">
        <v>684981.75046741357</v>
      </c>
      <c r="J337" s="155">
        <v>188261.69762164151</v>
      </c>
    </row>
    <row r="338" spans="1:10" x14ac:dyDescent="0.25">
      <c r="A338" s="157" t="s">
        <v>530</v>
      </c>
      <c r="B338" s="163" t="s">
        <v>949</v>
      </c>
      <c r="C338" s="214" t="s">
        <v>5</v>
      </c>
      <c r="D338" s="146" t="s">
        <v>17</v>
      </c>
      <c r="E338" s="154" t="s">
        <v>406</v>
      </c>
      <c r="F338" s="155">
        <v>254748.74225057548</v>
      </c>
      <c r="G338" s="155">
        <v>252442.27408963157</v>
      </c>
      <c r="H338" s="155">
        <v>192383.87128048955</v>
      </c>
      <c r="I338" s="155">
        <v>235422.6090135324</v>
      </c>
      <c r="J338" s="155">
        <v>57977.503365771016</v>
      </c>
    </row>
    <row r="339" spans="1:10" x14ac:dyDescent="0.25">
      <c r="A339" s="157" t="s">
        <v>531</v>
      </c>
      <c r="B339" s="163" t="s">
        <v>950</v>
      </c>
      <c r="C339" s="214" t="s">
        <v>5</v>
      </c>
      <c r="D339" s="146" t="s">
        <v>48</v>
      </c>
      <c r="E339" s="154" t="s">
        <v>406</v>
      </c>
      <c r="F339" s="155">
        <v>127374.37112528774</v>
      </c>
      <c r="G339" s="155">
        <v>188721.13704481572</v>
      </c>
      <c r="H339" s="155">
        <v>112858.60230691137</v>
      </c>
      <c r="I339" s="155">
        <v>138138.38784009955</v>
      </c>
      <c r="J339" s="155">
        <v>32907.501682885559</v>
      </c>
    </row>
    <row r="340" spans="1:10" x14ac:dyDescent="0.25">
      <c r="A340" s="157" t="s">
        <v>567</v>
      </c>
      <c r="B340" s="160" t="s">
        <v>589</v>
      </c>
      <c r="C340" s="214" t="s">
        <v>5</v>
      </c>
      <c r="D340" s="146" t="s">
        <v>1</v>
      </c>
      <c r="E340" s="154" t="s">
        <v>406</v>
      </c>
      <c r="F340" s="155">
        <v>95530.778343965794</v>
      </c>
      <c r="G340" s="155">
        <v>141540.85278361183</v>
      </c>
      <c r="H340" s="155">
        <v>105477.28506351689</v>
      </c>
      <c r="I340" s="155">
        <v>45270.457546741338</v>
      </c>
      <c r="J340" s="155">
        <v>12180.626262164111</v>
      </c>
    </row>
    <row r="341" spans="1:10" x14ac:dyDescent="0.25">
      <c r="A341" s="157" t="s">
        <v>606</v>
      </c>
      <c r="B341" s="160" t="s">
        <v>607</v>
      </c>
      <c r="C341" s="214" t="s">
        <v>5</v>
      </c>
      <c r="D341" s="146" t="s">
        <v>246</v>
      </c>
      <c r="E341" s="154" t="s">
        <v>407</v>
      </c>
      <c r="F341" s="155">
        <v>111452.57473462677</v>
      </c>
      <c r="G341" s="155">
        <v>220441.73201052827</v>
      </c>
      <c r="H341" s="155">
        <v>43105.693254844948</v>
      </c>
      <c r="I341" s="155">
        <v>0</v>
      </c>
      <c r="J341" s="155">
        <v>0</v>
      </c>
    </row>
    <row r="342" spans="1:10" ht="30" x14ac:dyDescent="0.25">
      <c r="A342" s="144" t="s">
        <v>360</v>
      </c>
      <c r="B342" s="158" t="s">
        <v>362</v>
      </c>
      <c r="C342" s="214" t="s">
        <v>5</v>
      </c>
      <c r="D342" s="146" t="s">
        <v>47</v>
      </c>
      <c r="E342" s="154" t="s">
        <v>407</v>
      </c>
      <c r="F342" s="155">
        <v>50949.748450115098</v>
      </c>
      <c r="G342" s="155">
        <v>29050.251549884913</v>
      </c>
      <c r="H342" s="155">
        <v>0</v>
      </c>
      <c r="I342" s="155">
        <v>0</v>
      </c>
      <c r="J342" s="155">
        <v>0</v>
      </c>
    </row>
    <row r="343" spans="1:10" x14ac:dyDescent="0.25">
      <c r="A343" s="156" t="s">
        <v>833</v>
      </c>
      <c r="B343" s="161" t="s">
        <v>852</v>
      </c>
      <c r="C343" s="214" t="s">
        <v>5</v>
      </c>
      <c r="D343" s="146" t="s">
        <v>931</v>
      </c>
      <c r="E343" s="154" t="s">
        <v>406</v>
      </c>
      <c r="F343" s="155">
        <v>92240.693501144196</v>
      </c>
      <c r="G343" s="155">
        <v>398410.20425867778</v>
      </c>
      <c r="H343" s="155">
        <v>300000</v>
      </c>
      <c r="I343" s="155">
        <v>93184.423612091065</v>
      </c>
      <c r="J343" s="155">
        <v>316164.67862808687</v>
      </c>
    </row>
    <row r="344" spans="1:10" x14ac:dyDescent="0.25">
      <c r="A344" s="168" t="s">
        <v>439</v>
      </c>
      <c r="B344" s="152" t="s">
        <v>440</v>
      </c>
      <c r="C344" s="214" t="s">
        <v>5</v>
      </c>
      <c r="D344" s="146" t="s">
        <v>29</v>
      </c>
      <c r="E344" s="154" t="s">
        <v>407</v>
      </c>
      <c r="F344" s="155">
        <v>127374.37112528774</v>
      </c>
      <c r="G344" s="155">
        <v>106587.54253584184</v>
      </c>
      <c r="H344" s="155">
        <v>20194.476338870416</v>
      </c>
      <c r="I344" s="155">
        <v>0</v>
      </c>
      <c r="J344" s="155">
        <v>0</v>
      </c>
    </row>
    <row r="345" spans="1:10" x14ac:dyDescent="0.25">
      <c r="A345" s="168" t="s">
        <v>359</v>
      </c>
      <c r="B345" s="152" t="s">
        <v>361</v>
      </c>
      <c r="C345" s="214" t="s">
        <v>5</v>
      </c>
      <c r="D345" s="146" t="s">
        <v>63</v>
      </c>
      <c r="E345" s="154" t="s">
        <v>407</v>
      </c>
      <c r="F345" s="155">
        <v>19106.155668793159</v>
      </c>
      <c r="G345" s="155">
        <v>65060.399297042917</v>
      </c>
      <c r="H345" s="155">
        <v>12843.625034163892</v>
      </c>
      <c r="I345" s="155">
        <v>0</v>
      </c>
      <c r="J345" s="155">
        <v>0</v>
      </c>
    </row>
    <row r="346" spans="1:10" x14ac:dyDescent="0.25">
      <c r="A346" s="157" t="s">
        <v>594</v>
      </c>
      <c r="B346" s="160" t="s">
        <v>595</v>
      </c>
      <c r="C346" s="214" t="s">
        <v>5</v>
      </c>
      <c r="D346" s="146" t="s">
        <v>596</v>
      </c>
      <c r="E346" s="154" t="s">
        <v>398</v>
      </c>
      <c r="F346" s="155">
        <v>382123.11337586318</v>
      </c>
      <c r="G346" s="155">
        <v>274496.74446778069</v>
      </c>
      <c r="H346" s="155">
        <v>238575.80692073438</v>
      </c>
      <c r="I346" s="155">
        <v>174756.83018696538</v>
      </c>
      <c r="J346" s="155">
        <v>52457.505048656385</v>
      </c>
    </row>
    <row r="347" spans="1:10" ht="30" x14ac:dyDescent="0.25">
      <c r="A347" s="156" t="s">
        <v>829</v>
      </c>
      <c r="B347" s="161" t="s">
        <v>842</v>
      </c>
      <c r="C347" s="214" t="s">
        <v>5</v>
      </c>
      <c r="D347" s="146" t="s">
        <v>60</v>
      </c>
      <c r="E347" s="154" t="s">
        <v>407</v>
      </c>
      <c r="F347" s="155">
        <v>63687.18556264387</v>
      </c>
      <c r="G347" s="155">
        <v>427920.550996167</v>
      </c>
      <c r="H347" s="155">
        <v>915566.21109045239</v>
      </c>
      <c r="I347" s="155">
        <v>994722.07136813633</v>
      </c>
      <c r="J347" s="155">
        <v>992909.02303768729</v>
      </c>
    </row>
    <row r="348" spans="1:10" x14ac:dyDescent="0.25">
      <c r="A348" s="157" t="s">
        <v>820</v>
      </c>
      <c r="B348" s="158" t="s">
        <v>821</v>
      </c>
      <c r="C348" s="214" t="s">
        <v>5</v>
      </c>
      <c r="D348" s="146" t="s">
        <v>44</v>
      </c>
      <c r="E348" s="154" t="s">
        <v>407</v>
      </c>
      <c r="F348" s="155">
        <v>0</v>
      </c>
      <c r="G348" s="155">
        <v>25000.000000000004</v>
      </c>
      <c r="H348" s="155">
        <v>25000.000000000004</v>
      </c>
      <c r="I348" s="155">
        <v>0</v>
      </c>
      <c r="J348" s="155">
        <v>0</v>
      </c>
    </row>
    <row r="349" spans="1:10" ht="30" x14ac:dyDescent="0.25">
      <c r="A349" s="156" t="s">
        <v>402</v>
      </c>
      <c r="B349" s="152" t="s">
        <v>951</v>
      </c>
      <c r="C349" s="214" t="s">
        <v>5</v>
      </c>
      <c r="D349" s="146" t="s">
        <v>351</v>
      </c>
      <c r="E349" s="154" t="s">
        <v>407</v>
      </c>
      <c r="F349" s="155">
        <v>541341.07728247275</v>
      </c>
      <c r="G349" s="155">
        <v>513287.94231422868</v>
      </c>
      <c r="H349" s="155">
        <v>493288.35666036338</v>
      </c>
      <c r="I349" s="155">
        <v>457161.31171292777</v>
      </c>
      <c r="J349" s="155">
        <v>459543.33813466597</v>
      </c>
    </row>
    <row r="350" spans="1:10" ht="30" x14ac:dyDescent="0.25">
      <c r="A350" s="156" t="s">
        <v>752</v>
      </c>
      <c r="B350" s="164" t="s">
        <v>763</v>
      </c>
      <c r="C350" s="214" t="s">
        <v>5</v>
      </c>
      <c r="D350" s="146" t="s">
        <v>351</v>
      </c>
      <c r="E350" s="154" t="s">
        <v>406</v>
      </c>
      <c r="F350" s="155">
        <v>0</v>
      </c>
      <c r="G350" s="155">
        <v>186000</v>
      </c>
      <c r="H350" s="155">
        <v>186000</v>
      </c>
      <c r="I350" s="155">
        <v>74400</v>
      </c>
      <c r="J350" s="155">
        <v>94860</v>
      </c>
    </row>
    <row r="351" spans="1:10" x14ac:dyDescent="0.25">
      <c r="A351" s="156" t="s">
        <v>742</v>
      </c>
      <c r="B351" s="164" t="s">
        <v>753</v>
      </c>
      <c r="C351" s="214" t="s">
        <v>5</v>
      </c>
      <c r="D351" s="146" t="s">
        <v>351</v>
      </c>
      <c r="E351" s="154" t="s">
        <v>397</v>
      </c>
      <c r="F351" s="155">
        <v>31843.592781321935</v>
      </c>
      <c r="G351" s="155">
        <v>47350.271116523247</v>
      </c>
      <c r="H351" s="155">
        <v>49605.197450609594</v>
      </c>
      <c r="I351" s="155">
        <v>47480.077159583983</v>
      </c>
      <c r="J351" s="155">
        <v>47620.19636086269</v>
      </c>
    </row>
    <row r="352" spans="1:10" x14ac:dyDescent="0.25">
      <c r="A352" s="157" t="s">
        <v>453</v>
      </c>
      <c r="B352" s="166" t="s">
        <v>952</v>
      </c>
      <c r="C352" s="214" t="s">
        <v>5</v>
      </c>
      <c r="D352" s="146" t="s">
        <v>351</v>
      </c>
      <c r="E352" s="154" t="s">
        <v>406</v>
      </c>
      <c r="F352" s="155">
        <v>23882.694585991449</v>
      </c>
      <c r="G352" s="155">
        <v>53164.894954637006</v>
      </c>
      <c r="H352" s="155">
        <v>10422.410459371531</v>
      </c>
      <c r="I352" s="155">
        <v>0</v>
      </c>
      <c r="J352" s="155">
        <v>0</v>
      </c>
    </row>
    <row r="353" spans="1:10" ht="30" x14ac:dyDescent="0.25">
      <c r="A353" s="156" t="s">
        <v>296</v>
      </c>
      <c r="B353" s="152" t="s">
        <v>356</v>
      </c>
      <c r="C353" s="214" t="s">
        <v>2</v>
      </c>
      <c r="D353" s="146" t="s">
        <v>46</v>
      </c>
      <c r="E353" s="154" t="s">
        <v>397</v>
      </c>
      <c r="F353" s="155">
        <v>9553.0778343965794</v>
      </c>
      <c r="G353" s="155">
        <v>84987.418611694506</v>
      </c>
      <c r="H353" s="155">
        <v>72966.003506351684</v>
      </c>
      <c r="I353" s="155">
        <v>14177.367421340792</v>
      </c>
      <c r="J353" s="155">
        <v>1218.0626262164174</v>
      </c>
    </row>
    <row r="354" spans="1:10" x14ac:dyDescent="0.25">
      <c r="A354" s="157" t="s">
        <v>671</v>
      </c>
      <c r="B354" s="160" t="s">
        <v>672</v>
      </c>
      <c r="C354" s="214" t="s">
        <v>2</v>
      </c>
      <c r="D354" s="146" t="s">
        <v>85</v>
      </c>
      <c r="E354" s="154" t="s">
        <v>399</v>
      </c>
      <c r="F354" s="155">
        <v>342978.81013347174</v>
      </c>
      <c r="G354" s="155">
        <v>282151.4746255909</v>
      </c>
      <c r="H354" s="155">
        <v>53406.325240937556</v>
      </c>
      <c r="I354" s="155">
        <v>0</v>
      </c>
      <c r="J354" s="155">
        <v>0</v>
      </c>
    </row>
    <row r="355" spans="1:10" ht="30" x14ac:dyDescent="0.25">
      <c r="A355" s="156" t="s">
        <v>358</v>
      </c>
      <c r="B355" s="152" t="s">
        <v>953</v>
      </c>
      <c r="C355" s="214" t="s">
        <v>2</v>
      </c>
      <c r="D355" s="146" t="s">
        <v>41</v>
      </c>
      <c r="E355" s="154" t="s">
        <v>396</v>
      </c>
      <c r="F355" s="155">
        <v>19443.691383556619</v>
      </c>
      <c r="G355" s="155">
        <v>420137.07440702833</v>
      </c>
      <c r="H355" s="155">
        <v>499758.93364230276</v>
      </c>
      <c r="I355" s="155">
        <v>1040128.0022842932</v>
      </c>
      <c r="J355" s="155">
        <v>1440213.5590405702</v>
      </c>
    </row>
    <row r="356" spans="1:10" x14ac:dyDescent="0.25">
      <c r="A356" s="156" t="s">
        <v>877</v>
      </c>
      <c r="B356" s="161" t="s">
        <v>902</v>
      </c>
      <c r="C356" s="214" t="s">
        <v>2</v>
      </c>
      <c r="D356" s="146" t="s">
        <v>41</v>
      </c>
      <c r="E356" s="154" t="s">
        <v>396</v>
      </c>
      <c r="F356" s="155">
        <v>127374.37112528774</v>
      </c>
      <c r="G356" s="155">
        <v>436457.2175358418</v>
      </c>
      <c r="H356" s="155">
        <v>86168.411338870443</v>
      </c>
      <c r="I356" s="155">
        <v>0</v>
      </c>
      <c r="J356" s="155">
        <v>0</v>
      </c>
    </row>
    <row r="357" spans="1:10" ht="30" x14ac:dyDescent="0.25">
      <c r="A357" s="156" t="s">
        <v>363</v>
      </c>
      <c r="B357" s="152" t="s">
        <v>364</v>
      </c>
      <c r="C357" s="214" t="s">
        <v>2</v>
      </c>
      <c r="D357" s="146" t="s">
        <v>35</v>
      </c>
      <c r="E357" s="154" t="s">
        <v>399</v>
      </c>
      <c r="F357" s="155">
        <v>12737.437112528774</v>
      </c>
      <c r="G357" s="155">
        <v>438561.88842025091</v>
      </c>
      <c r="H357" s="155">
        <v>87600.074467220402</v>
      </c>
      <c r="I357" s="155">
        <v>7.2759576141834259E-12</v>
      </c>
      <c r="J357" s="155">
        <v>0</v>
      </c>
    </row>
    <row r="358" spans="1:10" ht="30" x14ac:dyDescent="0.25">
      <c r="A358" s="157" t="s">
        <v>544</v>
      </c>
      <c r="B358" s="160" t="s">
        <v>954</v>
      </c>
      <c r="C358" s="214" t="s">
        <v>2</v>
      </c>
      <c r="D358" s="146" t="s">
        <v>137</v>
      </c>
      <c r="E358" s="154" t="s">
        <v>399</v>
      </c>
      <c r="F358" s="155">
        <v>155959.73386194333</v>
      </c>
      <c r="G358" s="155">
        <v>75249.44936809635</v>
      </c>
      <c r="H358" s="155">
        <v>13674.826769960293</v>
      </c>
      <c r="I358" s="155">
        <v>0</v>
      </c>
      <c r="J358" s="155">
        <v>0</v>
      </c>
    </row>
    <row r="359" spans="1:10" x14ac:dyDescent="0.25">
      <c r="A359" s="157" t="s">
        <v>655</v>
      </c>
      <c r="B359" s="160" t="s">
        <v>955</v>
      </c>
      <c r="C359" s="214" t="s">
        <v>2</v>
      </c>
      <c r="D359" s="146" t="s">
        <v>147</v>
      </c>
      <c r="E359" s="154" t="s">
        <v>399</v>
      </c>
      <c r="F359" s="155">
        <v>4986.1500000000015</v>
      </c>
      <c r="G359" s="155">
        <v>0</v>
      </c>
      <c r="H359" s="155">
        <v>0</v>
      </c>
      <c r="I359" s="155">
        <v>0</v>
      </c>
      <c r="J359" s="155">
        <v>0</v>
      </c>
    </row>
    <row r="360" spans="1:10" x14ac:dyDescent="0.25">
      <c r="A360" s="157" t="s">
        <v>656</v>
      </c>
      <c r="B360" s="160" t="s">
        <v>955</v>
      </c>
      <c r="C360" s="214" t="s">
        <v>2</v>
      </c>
      <c r="D360" s="146" t="s">
        <v>180</v>
      </c>
      <c r="E360" s="154" t="s">
        <v>399</v>
      </c>
      <c r="F360" s="155">
        <v>5200</v>
      </c>
      <c r="G360" s="155">
        <v>0</v>
      </c>
      <c r="H360" s="155">
        <v>0</v>
      </c>
      <c r="I360" s="155">
        <v>0</v>
      </c>
      <c r="J360" s="155">
        <v>0</v>
      </c>
    </row>
    <row r="361" spans="1:10" x14ac:dyDescent="0.25">
      <c r="A361" s="159" t="s">
        <v>657</v>
      </c>
      <c r="B361" s="160" t="s">
        <v>956</v>
      </c>
      <c r="C361" s="214" t="s">
        <v>2</v>
      </c>
      <c r="D361" s="146" t="s">
        <v>659</v>
      </c>
      <c r="E361" s="154" t="s">
        <v>399</v>
      </c>
      <c r="F361" s="155">
        <v>5200</v>
      </c>
      <c r="G361" s="155">
        <v>0</v>
      </c>
      <c r="H361" s="155">
        <v>0</v>
      </c>
      <c r="I361" s="155">
        <v>0</v>
      </c>
      <c r="J361" s="155">
        <v>0</v>
      </c>
    </row>
    <row r="362" spans="1:10" x14ac:dyDescent="0.25">
      <c r="A362" s="159" t="s">
        <v>658</v>
      </c>
      <c r="B362" s="160" t="s">
        <v>955</v>
      </c>
      <c r="C362" s="214" t="s">
        <v>2</v>
      </c>
      <c r="D362" s="146" t="s">
        <v>136</v>
      </c>
      <c r="E362" s="154" t="s">
        <v>399</v>
      </c>
      <c r="F362" s="155">
        <v>5200</v>
      </c>
      <c r="G362" s="155">
        <v>0</v>
      </c>
      <c r="H362" s="155">
        <v>0</v>
      </c>
      <c r="I362" s="155">
        <v>0</v>
      </c>
      <c r="J362" s="155">
        <v>0</v>
      </c>
    </row>
    <row r="363" spans="1:10" ht="30" x14ac:dyDescent="0.25">
      <c r="A363" s="156" t="s">
        <v>297</v>
      </c>
      <c r="B363" s="152" t="s">
        <v>313</v>
      </c>
      <c r="C363" s="214" t="s">
        <v>2</v>
      </c>
      <c r="D363" s="146" t="s">
        <v>77</v>
      </c>
      <c r="E363" s="154" t="s">
        <v>399</v>
      </c>
      <c r="F363" s="155">
        <v>473322.08678813302</v>
      </c>
      <c r="G363" s="155">
        <v>228374.50104970016</v>
      </c>
      <c r="H363" s="155">
        <v>41501.722162166829</v>
      </c>
      <c r="I363" s="155">
        <v>0</v>
      </c>
      <c r="J363" s="155">
        <v>0</v>
      </c>
    </row>
    <row r="364" spans="1:10" x14ac:dyDescent="0.25">
      <c r="A364" s="157" t="s">
        <v>667</v>
      </c>
      <c r="B364" s="160" t="s">
        <v>957</v>
      </c>
      <c r="C364" s="214" t="s">
        <v>2</v>
      </c>
      <c r="D364" s="146" t="s">
        <v>36</v>
      </c>
      <c r="E364" s="154" t="s">
        <v>399</v>
      </c>
      <c r="F364" s="155">
        <v>4962.2200000000021</v>
      </c>
      <c r="G364" s="155">
        <v>0</v>
      </c>
      <c r="H364" s="155">
        <v>0</v>
      </c>
      <c r="I364" s="155">
        <v>0</v>
      </c>
      <c r="J364" s="155">
        <v>0</v>
      </c>
    </row>
    <row r="365" spans="1:10" x14ac:dyDescent="0.25">
      <c r="A365" s="157" t="s">
        <v>668</v>
      </c>
      <c r="B365" s="160" t="s">
        <v>958</v>
      </c>
      <c r="C365" s="214" t="s">
        <v>2</v>
      </c>
      <c r="D365" s="146" t="s">
        <v>56</v>
      </c>
      <c r="E365" s="154" t="s">
        <v>399</v>
      </c>
      <c r="F365" s="155">
        <v>4962.2200000000021</v>
      </c>
      <c r="G365" s="155">
        <v>0</v>
      </c>
      <c r="H365" s="155">
        <v>0</v>
      </c>
      <c r="I365" s="155">
        <v>0</v>
      </c>
      <c r="J365" s="155">
        <v>0</v>
      </c>
    </row>
    <row r="366" spans="1:10" x14ac:dyDescent="0.25">
      <c r="A366" s="159" t="s">
        <v>692</v>
      </c>
      <c r="B366" s="164" t="s">
        <v>959</v>
      </c>
      <c r="C366" s="214" t="s">
        <v>2</v>
      </c>
      <c r="D366" s="146" t="s">
        <v>694</v>
      </c>
      <c r="E366" s="154" t="s">
        <v>399</v>
      </c>
      <c r="F366" s="155">
        <v>5200</v>
      </c>
      <c r="G366" s="155">
        <v>0</v>
      </c>
      <c r="H366" s="155">
        <v>0</v>
      </c>
      <c r="I366" s="155">
        <v>0</v>
      </c>
      <c r="J366" s="155">
        <v>0</v>
      </c>
    </row>
    <row r="367" spans="1:10" x14ac:dyDescent="0.25">
      <c r="A367" s="159" t="s">
        <v>693</v>
      </c>
      <c r="B367" s="164" t="s">
        <v>960</v>
      </c>
      <c r="C367" s="214" t="s">
        <v>2</v>
      </c>
      <c r="D367" s="146" t="s">
        <v>30</v>
      </c>
      <c r="E367" s="154" t="s">
        <v>399</v>
      </c>
      <c r="F367" s="155">
        <v>5200</v>
      </c>
      <c r="G367" s="155">
        <v>0</v>
      </c>
      <c r="H367" s="155">
        <v>0</v>
      </c>
      <c r="I367" s="155">
        <v>0</v>
      </c>
      <c r="J367" s="155">
        <v>0</v>
      </c>
    </row>
    <row r="368" spans="1:10" x14ac:dyDescent="0.25">
      <c r="A368" s="159" t="s">
        <v>702</v>
      </c>
      <c r="B368" s="164" t="s">
        <v>703</v>
      </c>
      <c r="C368" s="214" t="s">
        <v>2</v>
      </c>
      <c r="D368" s="146" t="s">
        <v>11</v>
      </c>
      <c r="E368" s="154" t="s">
        <v>399</v>
      </c>
      <c r="F368" s="155">
        <v>30000</v>
      </c>
      <c r="G368" s="155">
        <v>0</v>
      </c>
      <c r="H368" s="155">
        <v>0</v>
      </c>
      <c r="I368" s="155">
        <v>0</v>
      </c>
      <c r="J368" s="155">
        <v>0</v>
      </c>
    </row>
    <row r="369" spans="1:10" x14ac:dyDescent="0.25">
      <c r="A369" s="159" t="s">
        <v>704</v>
      </c>
      <c r="B369" s="164" t="s">
        <v>705</v>
      </c>
      <c r="C369" s="214" t="s">
        <v>2</v>
      </c>
      <c r="D369" s="146" t="s">
        <v>706</v>
      </c>
      <c r="E369" s="154" t="s">
        <v>399</v>
      </c>
      <c r="F369" s="155">
        <v>30000</v>
      </c>
      <c r="G369" s="155">
        <v>0</v>
      </c>
      <c r="H369" s="155">
        <v>0</v>
      </c>
      <c r="I369" s="155">
        <v>0</v>
      </c>
      <c r="J369" s="155">
        <v>0</v>
      </c>
    </row>
    <row r="370" spans="1:10" ht="30" x14ac:dyDescent="0.25">
      <c r="A370" s="156" t="s">
        <v>298</v>
      </c>
      <c r="B370" s="152" t="s">
        <v>314</v>
      </c>
      <c r="C370" s="214" t="s">
        <v>2</v>
      </c>
      <c r="D370" s="146" t="s">
        <v>21</v>
      </c>
      <c r="E370" s="154" t="s">
        <v>399</v>
      </c>
      <c r="F370" s="155">
        <v>0</v>
      </c>
      <c r="G370" s="155">
        <v>0</v>
      </c>
      <c r="H370" s="155">
        <v>0</v>
      </c>
      <c r="I370" s="155">
        <v>318533.82000000007</v>
      </c>
      <c r="J370" s="155">
        <v>0</v>
      </c>
    </row>
    <row r="371" spans="1:10" x14ac:dyDescent="0.25">
      <c r="A371" s="157" t="s">
        <v>664</v>
      </c>
      <c r="B371" s="160" t="s">
        <v>961</v>
      </c>
      <c r="C371" s="214" t="s">
        <v>2</v>
      </c>
      <c r="D371" s="146" t="s">
        <v>47</v>
      </c>
      <c r="E371" s="154" t="s">
        <v>399</v>
      </c>
      <c r="F371" s="155">
        <v>1843.5099999999991</v>
      </c>
      <c r="G371" s="155">
        <v>0</v>
      </c>
      <c r="H371" s="155">
        <v>0</v>
      </c>
      <c r="I371" s="155">
        <v>0</v>
      </c>
      <c r="J371" s="155">
        <v>0</v>
      </c>
    </row>
    <row r="372" spans="1:10" x14ac:dyDescent="0.25">
      <c r="A372" s="159" t="s">
        <v>679</v>
      </c>
      <c r="B372" s="164" t="s">
        <v>962</v>
      </c>
      <c r="C372" s="214" t="s">
        <v>2</v>
      </c>
      <c r="D372" s="146" t="s">
        <v>45</v>
      </c>
      <c r="E372" s="154" t="s">
        <v>399</v>
      </c>
      <c r="F372" s="155">
        <v>1843.5099999999991</v>
      </c>
      <c r="G372" s="155">
        <v>0</v>
      </c>
      <c r="H372" s="155">
        <v>0</v>
      </c>
      <c r="I372" s="155">
        <v>0</v>
      </c>
      <c r="J372" s="155">
        <v>0</v>
      </c>
    </row>
    <row r="373" spans="1:10" x14ac:dyDescent="0.25">
      <c r="A373" s="159" t="s">
        <v>710</v>
      </c>
      <c r="B373" s="164" t="s">
        <v>712</v>
      </c>
      <c r="C373" s="214" t="s">
        <v>2</v>
      </c>
      <c r="D373" s="146" t="s">
        <v>61</v>
      </c>
      <c r="E373" s="154" t="s">
        <v>399</v>
      </c>
      <c r="F373" s="155">
        <v>30000</v>
      </c>
      <c r="G373" s="155">
        <v>0</v>
      </c>
      <c r="H373" s="155">
        <v>0</v>
      </c>
      <c r="I373" s="155">
        <v>0</v>
      </c>
      <c r="J373" s="155">
        <v>0</v>
      </c>
    </row>
    <row r="374" spans="1:10" x14ac:dyDescent="0.25">
      <c r="A374" s="162" t="s">
        <v>817</v>
      </c>
      <c r="B374" s="161" t="s">
        <v>1003</v>
      </c>
      <c r="C374" s="214" t="s">
        <v>2</v>
      </c>
      <c r="D374" s="146" t="s">
        <v>63</v>
      </c>
      <c r="E374" s="154" t="s">
        <v>399</v>
      </c>
      <c r="F374" s="155">
        <v>30000</v>
      </c>
      <c r="G374" s="155">
        <v>0</v>
      </c>
      <c r="H374" s="155">
        <v>0</v>
      </c>
      <c r="I374" s="155">
        <v>0</v>
      </c>
      <c r="J374" s="155">
        <v>0</v>
      </c>
    </row>
    <row r="375" spans="1:10" ht="30" x14ac:dyDescent="0.25">
      <c r="A375" s="156" t="s">
        <v>299</v>
      </c>
      <c r="B375" s="152" t="s">
        <v>315</v>
      </c>
      <c r="C375" s="214" t="s">
        <v>2</v>
      </c>
      <c r="D375" s="146" t="s">
        <v>64</v>
      </c>
      <c r="E375" s="154" t="s">
        <v>399</v>
      </c>
      <c r="F375" s="155">
        <v>127732.00651581476</v>
      </c>
      <c r="G375" s="155">
        <v>61629.774038378135</v>
      </c>
      <c r="H375" s="155">
        <v>11199.769445807109</v>
      </c>
      <c r="I375" s="155">
        <v>0</v>
      </c>
      <c r="J375" s="155">
        <v>0</v>
      </c>
    </row>
    <row r="376" spans="1:10" x14ac:dyDescent="0.25">
      <c r="A376" s="159" t="s">
        <v>680</v>
      </c>
      <c r="B376" s="164" t="s">
        <v>963</v>
      </c>
      <c r="C376" s="214" t="s">
        <v>2</v>
      </c>
      <c r="D376" s="146" t="s">
        <v>84</v>
      </c>
      <c r="E376" s="154" t="s">
        <v>399</v>
      </c>
      <c r="F376" s="155">
        <v>1367.9500000000007</v>
      </c>
      <c r="G376" s="155">
        <v>0</v>
      </c>
      <c r="H376" s="155">
        <v>0</v>
      </c>
      <c r="I376" s="155">
        <v>0</v>
      </c>
      <c r="J376" s="155">
        <v>0</v>
      </c>
    </row>
    <row r="377" spans="1:10" x14ac:dyDescent="0.25">
      <c r="A377" s="156" t="s">
        <v>300</v>
      </c>
      <c r="B377" s="152" t="s">
        <v>316</v>
      </c>
      <c r="C377" s="214" t="s">
        <v>2</v>
      </c>
      <c r="D377" s="146" t="s">
        <v>143</v>
      </c>
      <c r="E377" s="154" t="s">
        <v>397</v>
      </c>
      <c r="F377" s="155">
        <v>15921.796390660968</v>
      </c>
      <c r="G377" s="155">
        <v>174348.81885864685</v>
      </c>
      <c r="H377" s="155">
        <v>34729.384750692152</v>
      </c>
      <c r="I377" s="155">
        <v>-1.8189894035458565E-12</v>
      </c>
      <c r="J377" s="155">
        <v>0</v>
      </c>
    </row>
    <row r="378" spans="1:10" x14ac:dyDescent="0.25">
      <c r="A378" s="157" t="s">
        <v>669</v>
      </c>
      <c r="B378" s="160" t="s">
        <v>964</v>
      </c>
      <c r="C378" s="214" t="s">
        <v>2</v>
      </c>
      <c r="D378" s="146" t="s">
        <v>66</v>
      </c>
      <c r="E378" s="154" t="s">
        <v>399</v>
      </c>
      <c r="F378" s="155">
        <v>823.99999999999989</v>
      </c>
      <c r="G378" s="155">
        <v>0</v>
      </c>
      <c r="H378" s="155">
        <v>0</v>
      </c>
      <c r="I378" s="155">
        <v>0</v>
      </c>
      <c r="J378" s="155">
        <v>0</v>
      </c>
    </row>
    <row r="379" spans="1:10" x14ac:dyDescent="0.25">
      <c r="A379" s="159" t="s">
        <v>707</v>
      </c>
      <c r="B379" s="164" t="s">
        <v>708</v>
      </c>
      <c r="C379" s="214" t="s">
        <v>2</v>
      </c>
      <c r="D379" s="146" t="s">
        <v>709</v>
      </c>
      <c r="E379" s="154" t="s">
        <v>399</v>
      </c>
      <c r="F379" s="155">
        <v>30000</v>
      </c>
      <c r="G379" s="155">
        <v>0</v>
      </c>
      <c r="H379" s="155">
        <v>0</v>
      </c>
      <c r="I379" s="155">
        <v>0</v>
      </c>
      <c r="J379" s="155">
        <v>0</v>
      </c>
    </row>
    <row r="380" spans="1:10" x14ac:dyDescent="0.25">
      <c r="A380" s="159" t="s">
        <v>711</v>
      </c>
      <c r="B380" s="164" t="s">
        <v>713</v>
      </c>
      <c r="C380" s="214" t="s">
        <v>2</v>
      </c>
      <c r="D380" s="146" t="s">
        <v>67</v>
      </c>
      <c r="E380" s="154" t="s">
        <v>399</v>
      </c>
      <c r="F380" s="155">
        <v>30000</v>
      </c>
      <c r="G380" s="155">
        <v>0</v>
      </c>
      <c r="H380" s="155">
        <v>0</v>
      </c>
      <c r="I380" s="155">
        <v>0</v>
      </c>
      <c r="J380" s="155">
        <v>0</v>
      </c>
    </row>
    <row r="381" spans="1:10" x14ac:dyDescent="0.25">
      <c r="A381" s="159" t="s">
        <v>919</v>
      </c>
      <c r="B381" s="164" t="s">
        <v>923</v>
      </c>
      <c r="C381" s="214" t="s">
        <v>2</v>
      </c>
      <c r="D381" s="146" t="s">
        <v>927</v>
      </c>
      <c r="E381" s="154" t="s">
        <v>399</v>
      </c>
      <c r="F381" s="155">
        <v>30000</v>
      </c>
      <c r="G381" s="155">
        <v>0</v>
      </c>
      <c r="H381" s="155">
        <v>0</v>
      </c>
      <c r="I381" s="155">
        <v>0</v>
      </c>
      <c r="J381" s="155">
        <v>0</v>
      </c>
    </row>
    <row r="382" spans="1:10" x14ac:dyDescent="0.25">
      <c r="A382" s="159" t="s">
        <v>920</v>
      </c>
      <c r="B382" s="164" t="s">
        <v>924</v>
      </c>
      <c r="C382" s="214" t="s">
        <v>2</v>
      </c>
      <c r="D382" s="146" t="s">
        <v>34</v>
      </c>
      <c r="E382" s="154" t="s">
        <v>399</v>
      </c>
      <c r="F382" s="155">
        <v>30000</v>
      </c>
      <c r="G382" s="155">
        <v>0</v>
      </c>
      <c r="H382" s="155">
        <v>0</v>
      </c>
      <c r="I382" s="155">
        <v>0</v>
      </c>
      <c r="J382" s="155">
        <v>0</v>
      </c>
    </row>
    <row r="383" spans="1:10" x14ac:dyDescent="0.25">
      <c r="A383" s="159" t="s">
        <v>921</v>
      </c>
      <c r="B383" s="164" t="s">
        <v>925</v>
      </c>
      <c r="C383" s="214" t="s">
        <v>2</v>
      </c>
      <c r="D383" s="146" t="s">
        <v>926</v>
      </c>
      <c r="E383" s="154" t="s">
        <v>399</v>
      </c>
      <c r="F383" s="155">
        <v>30000</v>
      </c>
      <c r="G383" s="155">
        <v>0</v>
      </c>
      <c r="H383" s="155">
        <v>0</v>
      </c>
      <c r="I383" s="155">
        <v>0</v>
      </c>
      <c r="J383" s="155">
        <v>0</v>
      </c>
    </row>
    <row r="384" spans="1:10" x14ac:dyDescent="0.25">
      <c r="A384" s="157" t="s">
        <v>665</v>
      </c>
      <c r="B384" s="160" t="s">
        <v>965</v>
      </c>
      <c r="C384" s="214" t="s">
        <v>2</v>
      </c>
      <c r="D384" s="146" t="s">
        <v>670</v>
      </c>
      <c r="E384" s="154" t="s">
        <v>399</v>
      </c>
      <c r="F384" s="155">
        <v>316</v>
      </c>
      <c r="G384" s="155">
        <v>0</v>
      </c>
      <c r="H384" s="155">
        <v>0</v>
      </c>
      <c r="I384" s="155">
        <v>0</v>
      </c>
      <c r="J384" s="155">
        <v>0</v>
      </c>
    </row>
    <row r="385" spans="1:10" x14ac:dyDescent="0.25">
      <c r="A385" s="157" t="s">
        <v>666</v>
      </c>
      <c r="B385" s="160" t="s">
        <v>966</v>
      </c>
      <c r="C385" s="214" t="s">
        <v>2</v>
      </c>
      <c r="D385" s="146" t="s">
        <v>25</v>
      </c>
      <c r="E385" s="154" t="s">
        <v>399</v>
      </c>
      <c r="F385" s="155">
        <v>316</v>
      </c>
      <c r="G385" s="155">
        <v>0</v>
      </c>
      <c r="H385" s="155">
        <v>0</v>
      </c>
      <c r="I385" s="155">
        <v>0</v>
      </c>
      <c r="J385" s="155">
        <v>0</v>
      </c>
    </row>
    <row r="386" spans="1:10" x14ac:dyDescent="0.25">
      <c r="A386" s="159" t="s">
        <v>918</v>
      </c>
      <c r="B386" s="164" t="s">
        <v>922</v>
      </c>
      <c r="C386" s="214" t="s">
        <v>2</v>
      </c>
      <c r="D386" s="146" t="s">
        <v>910</v>
      </c>
      <c r="E386" s="154" t="s">
        <v>399</v>
      </c>
      <c r="F386" s="155">
        <v>30000</v>
      </c>
      <c r="G386" s="155">
        <v>0</v>
      </c>
      <c r="H386" s="155">
        <v>0</v>
      </c>
      <c r="I386" s="155">
        <v>0</v>
      </c>
      <c r="J386" s="155">
        <v>0</v>
      </c>
    </row>
    <row r="387" spans="1:10" ht="30" x14ac:dyDescent="0.25">
      <c r="A387" s="156" t="s">
        <v>301</v>
      </c>
      <c r="B387" s="152" t="s">
        <v>317</v>
      </c>
      <c r="C387" s="214" t="s">
        <v>2</v>
      </c>
      <c r="D387" s="146" t="s">
        <v>173</v>
      </c>
      <c r="E387" s="154" t="s">
        <v>399</v>
      </c>
      <c r="F387" s="155">
        <v>55951.96999999995</v>
      </c>
      <c r="G387" s="155">
        <v>0</v>
      </c>
      <c r="H387" s="155">
        <v>0</v>
      </c>
      <c r="I387" s="155">
        <v>0</v>
      </c>
      <c r="J387" s="155">
        <v>0</v>
      </c>
    </row>
    <row r="388" spans="1:10" x14ac:dyDescent="0.25">
      <c r="A388" s="162" t="s">
        <v>818</v>
      </c>
      <c r="B388" s="161" t="s">
        <v>1002</v>
      </c>
      <c r="C388" s="214" t="s">
        <v>2</v>
      </c>
      <c r="D388" s="146" t="s">
        <v>523</v>
      </c>
      <c r="E388" s="154" t="s">
        <v>399</v>
      </c>
      <c r="F388" s="155">
        <v>30000</v>
      </c>
      <c r="G388" s="155">
        <v>0</v>
      </c>
      <c r="H388" s="155">
        <v>0</v>
      </c>
      <c r="I388" s="155">
        <v>0</v>
      </c>
      <c r="J388" s="155">
        <v>0</v>
      </c>
    </row>
    <row r="389" spans="1:10" x14ac:dyDescent="0.25">
      <c r="A389" s="157" t="s">
        <v>447</v>
      </c>
      <c r="B389" s="160" t="s">
        <v>967</v>
      </c>
      <c r="C389" s="214" t="s">
        <v>2</v>
      </c>
      <c r="D389" s="146" t="s">
        <v>31</v>
      </c>
      <c r="E389" s="154" t="s">
        <v>399</v>
      </c>
      <c r="F389" s="155">
        <v>45001.72</v>
      </c>
      <c r="G389" s="155">
        <v>0</v>
      </c>
      <c r="H389" s="155">
        <v>0</v>
      </c>
      <c r="I389" s="155">
        <v>0</v>
      </c>
      <c r="J389" s="155">
        <v>0</v>
      </c>
    </row>
    <row r="390" spans="1:10" x14ac:dyDescent="0.25">
      <c r="A390" s="157" t="s">
        <v>441</v>
      </c>
      <c r="B390" s="158" t="s">
        <v>443</v>
      </c>
      <c r="C390" s="214" t="s">
        <v>2</v>
      </c>
      <c r="D390" s="146" t="s">
        <v>351</v>
      </c>
      <c r="E390" s="154" t="s">
        <v>400</v>
      </c>
      <c r="F390" s="155">
        <v>99506.828213314511</v>
      </c>
      <c r="G390" s="155">
        <v>108819.201139898</v>
      </c>
      <c r="H390" s="155">
        <v>108194.43769211639</v>
      </c>
      <c r="I390" s="155">
        <v>26875.54172921495</v>
      </c>
      <c r="J390" s="155">
        <v>57051.198128112956</v>
      </c>
    </row>
    <row r="391" spans="1:10" x14ac:dyDescent="0.25">
      <c r="A391" s="157" t="s">
        <v>455</v>
      </c>
      <c r="B391" s="160" t="s">
        <v>533</v>
      </c>
      <c r="C391" s="214" t="s">
        <v>2</v>
      </c>
      <c r="D391" s="146" t="s">
        <v>351</v>
      </c>
      <c r="E391" s="154" t="s">
        <v>400</v>
      </c>
      <c r="F391" s="155">
        <v>159217.96390660966</v>
      </c>
      <c r="G391" s="155">
        <v>270084.68891594966</v>
      </c>
      <c r="H391" s="155">
        <v>288025.98725304799</v>
      </c>
      <c r="I391" s="155">
        <v>202400.38579791994</v>
      </c>
      <c r="J391" s="155">
        <v>188100.9818043134</v>
      </c>
    </row>
    <row r="392" spans="1:10" x14ac:dyDescent="0.25">
      <c r="A392" s="157" t="s">
        <v>480</v>
      </c>
      <c r="B392" s="158" t="s">
        <v>481</v>
      </c>
      <c r="C392" s="214" t="s">
        <v>2</v>
      </c>
      <c r="D392" s="146" t="s">
        <v>351</v>
      </c>
      <c r="E392" s="154" t="s">
        <v>400</v>
      </c>
      <c r="F392" s="155">
        <v>2326788.0799185201</v>
      </c>
      <c r="G392" s="155">
        <v>2789832.0200916515</v>
      </c>
      <c r="H392" s="155">
        <v>2715774.0467250533</v>
      </c>
      <c r="I392" s="155">
        <v>909622.9924055374</v>
      </c>
      <c r="J392" s="155">
        <v>1328946.3488315027</v>
      </c>
    </row>
    <row r="393" spans="1:10" x14ac:dyDescent="0.25">
      <c r="A393" s="157" t="s">
        <v>482</v>
      </c>
      <c r="B393" s="158" t="s">
        <v>483</v>
      </c>
      <c r="C393" s="214" t="s">
        <v>2</v>
      </c>
      <c r="D393" s="146" t="s">
        <v>351</v>
      </c>
      <c r="E393" s="154" t="s">
        <v>399</v>
      </c>
      <c r="F393" s="155">
        <v>395065.86523720855</v>
      </c>
      <c r="G393" s="155">
        <v>737448.65745293885</v>
      </c>
      <c r="H393" s="155">
        <v>795155.63285864156</v>
      </c>
      <c r="I393" s="155">
        <v>306352.77001608344</v>
      </c>
      <c r="J393" s="155">
        <v>724985.76720704779</v>
      </c>
    </row>
    <row r="394" spans="1:10" x14ac:dyDescent="0.25">
      <c r="A394" s="157" t="s">
        <v>484</v>
      </c>
      <c r="B394" s="158" t="s">
        <v>485</v>
      </c>
      <c r="C394" s="214" t="s">
        <v>2</v>
      </c>
      <c r="D394" s="146" t="s">
        <v>351</v>
      </c>
      <c r="E394" s="154" t="s">
        <v>396</v>
      </c>
      <c r="F394" s="155">
        <v>355593.00617321825</v>
      </c>
      <c r="G394" s="155">
        <v>563468.02655413456</v>
      </c>
      <c r="H394" s="155">
        <v>1137257.9610803761</v>
      </c>
      <c r="I394" s="155">
        <v>1221860.3693904264</v>
      </c>
      <c r="J394" s="155">
        <v>973425.06117465673</v>
      </c>
    </row>
    <row r="395" spans="1:10" x14ac:dyDescent="0.25">
      <c r="A395" s="157" t="s">
        <v>434</v>
      </c>
      <c r="B395" s="158" t="s">
        <v>435</v>
      </c>
      <c r="C395" s="214" t="s">
        <v>2</v>
      </c>
      <c r="D395" s="146" t="s">
        <v>351</v>
      </c>
      <c r="E395" s="154" t="s">
        <v>396</v>
      </c>
      <c r="F395" s="155">
        <v>254748.74225057548</v>
      </c>
      <c r="G395" s="155">
        <v>87135.502265519361</v>
      </c>
      <c r="H395" s="155">
        <v>46841.579604876839</v>
      </c>
      <c r="I395" s="155">
        <v>29840.617276671837</v>
      </c>
      <c r="J395" s="155">
        <v>30961.570886901674</v>
      </c>
    </row>
    <row r="396" spans="1:10" x14ac:dyDescent="0.25">
      <c r="A396" s="157" t="s">
        <v>494</v>
      </c>
      <c r="B396" s="158" t="s">
        <v>495</v>
      </c>
      <c r="C396" s="214" t="s">
        <v>2</v>
      </c>
      <c r="D396" s="146" t="s">
        <v>351</v>
      </c>
      <c r="E396" s="154" t="s">
        <v>399</v>
      </c>
      <c r="F396" s="155">
        <v>54429.921967748647</v>
      </c>
      <c r="G396" s="155">
        <v>51381.59264332024</v>
      </c>
      <c r="H396" s="155">
        <v>49325.168108273509</v>
      </c>
      <c r="I396" s="155">
        <v>45692.722096074438</v>
      </c>
      <c r="J396" s="155">
        <v>45932.226389580479</v>
      </c>
    </row>
    <row r="397" spans="1:10" x14ac:dyDescent="0.25">
      <c r="A397" s="156" t="s">
        <v>394</v>
      </c>
      <c r="B397" s="152" t="s">
        <v>404</v>
      </c>
      <c r="C397" s="214" t="s">
        <v>2</v>
      </c>
      <c r="D397" s="146" t="s">
        <v>351</v>
      </c>
      <c r="E397" s="154" t="s">
        <v>400</v>
      </c>
      <c r="F397" s="155">
        <v>711413.09537527862</v>
      </c>
      <c r="G397" s="155">
        <v>796907.49236165511</v>
      </c>
      <c r="H397" s="155">
        <v>541832.62174481188</v>
      </c>
      <c r="I397" s="155">
        <v>175424.8114543457</v>
      </c>
      <c r="J397" s="155">
        <v>213557.22290992958</v>
      </c>
    </row>
    <row r="398" spans="1:10" x14ac:dyDescent="0.25">
      <c r="A398" s="157" t="s">
        <v>378</v>
      </c>
      <c r="B398" s="152" t="s">
        <v>365</v>
      </c>
      <c r="C398" s="214" t="s">
        <v>5</v>
      </c>
      <c r="D398" s="146" t="s">
        <v>70</v>
      </c>
      <c r="E398" s="154" t="s">
        <v>406</v>
      </c>
      <c r="F398" s="155">
        <v>15913.649999999989</v>
      </c>
      <c r="G398" s="155">
        <v>0</v>
      </c>
      <c r="H398" s="155">
        <v>0</v>
      </c>
      <c r="I398" s="155">
        <v>0</v>
      </c>
      <c r="J398" s="155">
        <v>0</v>
      </c>
    </row>
    <row r="399" spans="1:10" x14ac:dyDescent="0.25">
      <c r="A399" s="157" t="s">
        <v>380</v>
      </c>
      <c r="B399" s="152" t="s">
        <v>367</v>
      </c>
      <c r="C399" s="214" t="s">
        <v>5</v>
      </c>
      <c r="D399" s="146" t="s">
        <v>13</v>
      </c>
      <c r="E399" s="154" t="s">
        <v>406</v>
      </c>
      <c r="F399" s="155">
        <v>7796.0600000000013</v>
      </c>
      <c r="G399" s="155">
        <v>0</v>
      </c>
      <c r="H399" s="155">
        <v>0</v>
      </c>
      <c r="I399" s="155">
        <v>0</v>
      </c>
      <c r="J399" s="155">
        <v>0</v>
      </c>
    </row>
    <row r="400" spans="1:10" ht="30" x14ac:dyDescent="0.25">
      <c r="A400" s="157" t="s">
        <v>381</v>
      </c>
      <c r="B400" s="152" t="s">
        <v>368</v>
      </c>
      <c r="C400" s="214" t="s">
        <v>5</v>
      </c>
      <c r="D400" s="146" t="s">
        <v>14</v>
      </c>
      <c r="E400" s="154" t="s">
        <v>406</v>
      </c>
      <c r="F400" s="155">
        <v>43485.75</v>
      </c>
      <c r="G400" s="155">
        <v>0</v>
      </c>
      <c r="H400" s="155">
        <v>0</v>
      </c>
      <c r="I400" s="155">
        <v>0</v>
      </c>
      <c r="J400" s="155">
        <v>0</v>
      </c>
    </row>
    <row r="401" spans="1:10" ht="30" x14ac:dyDescent="0.25">
      <c r="A401" s="157" t="s">
        <v>379</v>
      </c>
      <c r="B401" s="152" t="s">
        <v>366</v>
      </c>
      <c r="C401" s="214" t="s">
        <v>5</v>
      </c>
      <c r="D401" s="146" t="s">
        <v>48</v>
      </c>
      <c r="E401" s="154" t="s">
        <v>406</v>
      </c>
      <c r="F401" s="155">
        <v>47534.72055459355</v>
      </c>
      <c r="G401" s="155">
        <v>27103.089445406447</v>
      </c>
      <c r="H401" s="155">
        <v>0</v>
      </c>
      <c r="I401" s="155">
        <v>0</v>
      </c>
      <c r="J401" s="155">
        <v>0</v>
      </c>
    </row>
    <row r="402" spans="1:10" x14ac:dyDescent="0.25">
      <c r="A402" s="156" t="s">
        <v>743</v>
      </c>
      <c r="B402" s="164" t="s">
        <v>754</v>
      </c>
      <c r="C402" s="214" t="s">
        <v>5</v>
      </c>
      <c r="D402" s="146" t="s">
        <v>764</v>
      </c>
      <c r="E402" s="154" t="s">
        <v>406</v>
      </c>
      <c r="F402" s="155">
        <v>76424.622675172635</v>
      </c>
      <c r="G402" s="155">
        <v>36874.330521505108</v>
      </c>
      <c r="H402" s="155">
        <v>6701.0468033222451</v>
      </c>
      <c r="I402" s="155">
        <v>0</v>
      </c>
      <c r="J402" s="155">
        <v>0</v>
      </c>
    </row>
    <row r="403" spans="1:10" x14ac:dyDescent="0.25">
      <c r="A403" s="157" t="s">
        <v>716</v>
      </c>
      <c r="B403" s="160" t="s">
        <v>535</v>
      </c>
      <c r="C403" s="214" t="s">
        <v>5</v>
      </c>
      <c r="D403" s="146" t="s">
        <v>351</v>
      </c>
      <c r="E403" s="154" t="s">
        <v>406</v>
      </c>
      <c r="F403" s="155">
        <v>133155.37159574291</v>
      </c>
      <c r="G403" s="155">
        <v>190432.90647889601</v>
      </c>
      <c r="H403" s="155">
        <v>198349.11592633289</v>
      </c>
      <c r="I403" s="155">
        <v>189462.83277416453</v>
      </c>
      <c r="J403" s="155">
        <v>190048.74732350878</v>
      </c>
    </row>
    <row r="404" spans="1:10" x14ac:dyDescent="0.25">
      <c r="A404" s="156" t="s">
        <v>750</v>
      </c>
      <c r="B404" s="164" t="s">
        <v>761</v>
      </c>
      <c r="C404" s="214" t="s">
        <v>5</v>
      </c>
      <c r="D404" s="146" t="s">
        <v>351</v>
      </c>
      <c r="E404" s="154" t="s">
        <v>406</v>
      </c>
      <c r="F404" s="155">
        <v>0</v>
      </c>
      <c r="G404" s="155">
        <v>700000.00000000012</v>
      </c>
      <c r="H404" s="155">
        <v>700000.00000000012</v>
      </c>
      <c r="I404" s="155">
        <v>280000.00000000006</v>
      </c>
      <c r="J404" s="155">
        <v>357000.00000000006</v>
      </c>
    </row>
    <row r="405" spans="1:10" x14ac:dyDescent="0.25">
      <c r="A405" s="156" t="s">
        <v>745</v>
      </c>
      <c r="B405" s="164" t="s">
        <v>756</v>
      </c>
      <c r="C405" s="214" t="s">
        <v>5</v>
      </c>
      <c r="D405" s="146" t="s">
        <v>52</v>
      </c>
      <c r="E405" s="154" t="s">
        <v>406</v>
      </c>
      <c r="F405" s="155">
        <v>54134.107728247269</v>
      </c>
      <c r="G405" s="155">
        <v>30865.892271752717</v>
      </c>
      <c r="H405" s="155">
        <v>0</v>
      </c>
      <c r="I405" s="155">
        <v>0</v>
      </c>
      <c r="J405" s="155">
        <v>0</v>
      </c>
    </row>
    <row r="406" spans="1:10" x14ac:dyDescent="0.25">
      <c r="A406" s="156" t="s">
        <v>751</v>
      </c>
      <c r="B406" s="164" t="s">
        <v>762</v>
      </c>
      <c r="C406" s="214" t="s">
        <v>5</v>
      </c>
      <c r="D406" s="146" t="s">
        <v>351</v>
      </c>
      <c r="E406" s="154" t="s">
        <v>406</v>
      </c>
      <c r="F406" s="155">
        <v>0</v>
      </c>
      <c r="G406" s="155">
        <v>129600</v>
      </c>
      <c r="H406" s="155">
        <v>129600</v>
      </c>
      <c r="I406" s="155">
        <v>51840</v>
      </c>
      <c r="J406" s="155">
        <v>66096</v>
      </c>
    </row>
    <row r="407" spans="1:10" x14ac:dyDescent="0.25">
      <c r="A407" s="156" t="s">
        <v>746</v>
      </c>
      <c r="B407" s="164" t="s">
        <v>757</v>
      </c>
      <c r="C407" s="214" t="s">
        <v>5</v>
      </c>
      <c r="D407" s="146" t="s">
        <v>69</v>
      </c>
      <c r="E407" s="154" t="s">
        <v>406</v>
      </c>
      <c r="F407" s="155">
        <v>95530.778343965794</v>
      </c>
      <c r="G407" s="155">
        <v>46092.91315188141</v>
      </c>
      <c r="H407" s="155">
        <v>8376.308504152792</v>
      </c>
      <c r="I407" s="155">
        <v>0</v>
      </c>
      <c r="J407" s="155">
        <v>0</v>
      </c>
    </row>
    <row r="408" spans="1:10" x14ac:dyDescent="0.25">
      <c r="A408" s="156" t="s">
        <v>747</v>
      </c>
      <c r="B408" s="164" t="s">
        <v>758</v>
      </c>
      <c r="C408" s="214" t="s">
        <v>5</v>
      </c>
      <c r="D408" s="146" t="s">
        <v>18</v>
      </c>
      <c r="E408" s="154" t="s">
        <v>406</v>
      </c>
      <c r="F408" s="155">
        <v>63687.18556264387</v>
      </c>
      <c r="G408" s="155">
        <v>30728.608767920919</v>
      </c>
      <c r="H408" s="155">
        <v>5584.2056694352086</v>
      </c>
      <c r="I408" s="155">
        <v>0</v>
      </c>
      <c r="J408" s="155">
        <v>0</v>
      </c>
    </row>
    <row r="409" spans="1:10" x14ac:dyDescent="0.25">
      <c r="A409" s="157" t="s">
        <v>476</v>
      </c>
      <c r="B409" s="160" t="s">
        <v>537</v>
      </c>
      <c r="C409" s="214" t="s">
        <v>5</v>
      </c>
      <c r="D409" s="146" t="s">
        <v>351</v>
      </c>
      <c r="E409" s="154" t="s">
        <v>407</v>
      </c>
      <c r="F409" s="155">
        <v>120051.87327803719</v>
      </c>
      <c r="G409" s="155">
        <v>104760.79492230629</v>
      </c>
      <c r="H409" s="155">
        <v>98511.575438275831</v>
      </c>
      <c r="I409" s="155">
        <v>90499.76993533528</v>
      </c>
      <c r="J409" s="155">
        <v>91028.026049877735</v>
      </c>
    </row>
    <row r="410" spans="1:10" x14ac:dyDescent="0.25">
      <c r="A410" s="156" t="s">
        <v>748</v>
      </c>
      <c r="B410" s="164" t="s">
        <v>759</v>
      </c>
      <c r="C410" s="214" t="s">
        <v>5</v>
      </c>
      <c r="D410" s="146" t="s">
        <v>18</v>
      </c>
      <c r="E410" s="154" t="s">
        <v>406</v>
      </c>
      <c r="F410" s="155">
        <v>0</v>
      </c>
      <c r="G410" s="155">
        <v>50000.000000000007</v>
      </c>
      <c r="H410" s="155">
        <v>50000.000000000007</v>
      </c>
      <c r="I410" s="155">
        <v>0</v>
      </c>
      <c r="J410" s="155">
        <v>0</v>
      </c>
    </row>
    <row r="411" spans="1:10" x14ac:dyDescent="0.25">
      <c r="A411" s="156" t="s">
        <v>749</v>
      </c>
      <c r="B411" s="164" t="s">
        <v>760</v>
      </c>
      <c r="C411" s="214" t="s">
        <v>5</v>
      </c>
      <c r="D411" s="146" t="s">
        <v>931</v>
      </c>
      <c r="E411" s="154" t="s">
        <v>406</v>
      </c>
      <c r="F411" s="155">
        <v>0</v>
      </c>
      <c r="G411" s="155">
        <v>60000</v>
      </c>
      <c r="H411" s="155">
        <v>60000</v>
      </c>
      <c r="I411" s="155">
        <v>0</v>
      </c>
      <c r="J411" s="155">
        <v>0</v>
      </c>
    </row>
    <row r="412" spans="1:10" x14ac:dyDescent="0.25">
      <c r="A412" s="156" t="s">
        <v>744</v>
      </c>
      <c r="B412" s="164" t="s">
        <v>755</v>
      </c>
      <c r="C412" s="214" t="s">
        <v>5</v>
      </c>
      <c r="D412" s="146" t="s">
        <v>395</v>
      </c>
      <c r="E412" s="154" t="s">
        <v>406</v>
      </c>
      <c r="F412" s="155">
        <v>0</v>
      </c>
      <c r="G412" s="155">
        <v>50000.000000000007</v>
      </c>
      <c r="H412" s="155">
        <v>50000.000000000007</v>
      </c>
      <c r="I412" s="155">
        <v>0</v>
      </c>
      <c r="J412" s="155">
        <v>0</v>
      </c>
    </row>
    <row r="413" spans="1:10" ht="30" x14ac:dyDescent="0.25">
      <c r="A413" s="157" t="s">
        <v>448</v>
      </c>
      <c r="B413" s="158" t="s">
        <v>449</v>
      </c>
      <c r="C413" s="214" t="s">
        <v>3</v>
      </c>
      <c r="D413" s="146" t="s">
        <v>1059</v>
      </c>
      <c r="E413" s="154" t="s">
        <v>406</v>
      </c>
      <c r="F413" s="155">
        <v>2999.9999999997667</v>
      </c>
      <c r="G413" s="155">
        <v>0</v>
      </c>
      <c r="H413" s="155">
        <v>0</v>
      </c>
      <c r="I413" s="155">
        <v>0</v>
      </c>
      <c r="J413" s="155">
        <v>0</v>
      </c>
    </row>
    <row r="414" spans="1:10" x14ac:dyDescent="0.25">
      <c r="A414" s="157" t="s">
        <v>574</v>
      </c>
      <c r="B414" s="160" t="s">
        <v>602</v>
      </c>
      <c r="C414" s="214" t="s">
        <v>5</v>
      </c>
      <c r="D414" s="146" t="s">
        <v>126</v>
      </c>
      <c r="E414" s="154" t="s">
        <v>406</v>
      </c>
      <c r="F414" s="155">
        <v>191061.55668793159</v>
      </c>
      <c r="G414" s="155">
        <v>116415.038900557</v>
      </c>
      <c r="H414" s="155">
        <v>68234.036793700492</v>
      </c>
      <c r="I414" s="155">
        <v>68663.475093482673</v>
      </c>
      <c r="J414" s="155">
        <v>24361.252524328265</v>
      </c>
    </row>
    <row r="415" spans="1:10" x14ac:dyDescent="0.25">
      <c r="A415" s="157" t="s">
        <v>603</v>
      </c>
      <c r="B415" s="160" t="s">
        <v>604</v>
      </c>
      <c r="C415" s="214" t="s">
        <v>5</v>
      </c>
      <c r="D415" s="146" t="s">
        <v>85</v>
      </c>
      <c r="E415" s="154" t="s">
        <v>407</v>
      </c>
      <c r="F415" s="155">
        <v>636871.85562643863</v>
      </c>
      <c r="G415" s="155">
        <v>526939.01855741208</v>
      </c>
      <c r="H415" s="155">
        <v>480959.6782012239</v>
      </c>
      <c r="I415" s="155">
        <v>653429.0225338313</v>
      </c>
      <c r="J415" s="155">
        <v>157084.92508109414</v>
      </c>
    </row>
    <row r="416" spans="1:10" x14ac:dyDescent="0.25">
      <c r="A416" s="156" t="s">
        <v>827</v>
      </c>
      <c r="B416" s="161" t="s">
        <v>839</v>
      </c>
      <c r="C416" s="214" t="s">
        <v>5</v>
      </c>
      <c r="D416" s="146" t="s">
        <v>85</v>
      </c>
      <c r="E416" s="154" t="s">
        <v>407</v>
      </c>
      <c r="F416" s="155">
        <v>222905.14946925355</v>
      </c>
      <c r="G416" s="155">
        <v>372721.92848658434</v>
      </c>
      <c r="H416" s="155">
        <v>479481.73881658324</v>
      </c>
      <c r="I416" s="155">
        <v>481527.24978847743</v>
      </c>
      <c r="J416" s="155">
        <v>350181.58063190605</v>
      </c>
    </row>
    <row r="417" spans="1:10" x14ac:dyDescent="0.25">
      <c r="A417" s="156" t="s">
        <v>828</v>
      </c>
      <c r="B417" s="161" t="s">
        <v>840</v>
      </c>
      <c r="C417" s="214" t="s">
        <v>5</v>
      </c>
      <c r="D417" s="146" t="s">
        <v>85</v>
      </c>
      <c r="E417" s="154" t="s">
        <v>407</v>
      </c>
      <c r="F417" s="155">
        <v>222905.14946925355</v>
      </c>
      <c r="G417" s="155">
        <v>372948.57762701006</v>
      </c>
      <c r="H417" s="155">
        <v>480129.42200699268</v>
      </c>
      <c r="I417" s="155">
        <v>482039.64937040722</v>
      </c>
      <c r="J417" s="155">
        <v>480274.39565581776</v>
      </c>
    </row>
    <row r="418" spans="1:10" ht="30" x14ac:dyDescent="0.25">
      <c r="A418" s="157" t="s">
        <v>513</v>
      </c>
      <c r="B418" s="158" t="s">
        <v>969</v>
      </c>
      <c r="C418" s="214" t="s">
        <v>5</v>
      </c>
      <c r="D418" s="146" t="s">
        <v>69</v>
      </c>
      <c r="E418" s="154" t="s">
        <v>407</v>
      </c>
      <c r="F418" s="155">
        <v>63687.18556264387</v>
      </c>
      <c r="G418" s="155">
        <v>177693.90185574119</v>
      </c>
      <c r="H418" s="155">
        <v>247408.30948678899</v>
      </c>
      <c r="I418" s="155">
        <v>228931.66225338305</v>
      </c>
      <c r="J418" s="155">
        <v>41453.75084144275</v>
      </c>
    </row>
    <row r="419" spans="1:10" ht="30" x14ac:dyDescent="0.25">
      <c r="A419" s="157" t="s">
        <v>514</v>
      </c>
      <c r="B419" s="158" t="s">
        <v>970</v>
      </c>
      <c r="C419" s="214" t="s">
        <v>5</v>
      </c>
      <c r="D419" s="146" t="s">
        <v>30</v>
      </c>
      <c r="E419" s="154" t="s">
        <v>407</v>
      </c>
      <c r="F419" s="155">
        <v>318435.92781321931</v>
      </c>
      <c r="G419" s="155">
        <v>305136.17594537273</v>
      </c>
      <c r="H419" s="155">
        <v>122915.45576727857</v>
      </c>
      <c r="I419" s="155">
        <v>111833.09293358224</v>
      </c>
      <c r="J419" s="155">
        <v>40602.087540547072</v>
      </c>
    </row>
    <row r="420" spans="1:10" ht="30" x14ac:dyDescent="0.25">
      <c r="A420" s="157" t="s">
        <v>515</v>
      </c>
      <c r="B420" s="158" t="s">
        <v>971</v>
      </c>
      <c r="C420" s="214" t="s">
        <v>5</v>
      </c>
      <c r="D420" s="146" t="s">
        <v>59</v>
      </c>
      <c r="E420" s="154" t="s">
        <v>407</v>
      </c>
      <c r="F420" s="155">
        <v>127374.37112528774</v>
      </c>
      <c r="G420" s="155">
        <v>139124.6758691752</v>
      </c>
      <c r="H420" s="155">
        <v>26701.903005537071</v>
      </c>
      <c r="I420" s="155">
        <v>0</v>
      </c>
      <c r="J420" s="155">
        <v>0</v>
      </c>
    </row>
    <row r="421" spans="1:10" ht="30" x14ac:dyDescent="0.25">
      <c r="A421" s="157" t="s">
        <v>516</v>
      </c>
      <c r="B421" s="158" t="s">
        <v>972</v>
      </c>
      <c r="C421" s="214" t="s">
        <v>5</v>
      </c>
      <c r="D421" s="146" t="s">
        <v>1</v>
      </c>
      <c r="E421" s="154" t="s">
        <v>407</v>
      </c>
      <c r="F421" s="155">
        <v>12399.774023394191</v>
      </c>
      <c r="G421" s="155">
        <v>35480.315072899291</v>
      </c>
      <c r="H421" s="155">
        <v>47962.621885572298</v>
      </c>
      <c r="I421" s="155">
        <v>12046.069158098586</v>
      </c>
      <c r="J421" s="155">
        <v>1581.0298600356446</v>
      </c>
    </row>
    <row r="422" spans="1:10" x14ac:dyDescent="0.25">
      <c r="A422" s="157" t="s">
        <v>478</v>
      </c>
      <c r="B422" s="160" t="s">
        <v>539</v>
      </c>
      <c r="C422" s="214" t="s">
        <v>5</v>
      </c>
      <c r="D422" s="146" t="s">
        <v>351</v>
      </c>
      <c r="E422" s="154" t="s">
        <v>407</v>
      </c>
      <c r="F422" s="155">
        <v>15000</v>
      </c>
      <c r="G422" s="155">
        <v>0</v>
      </c>
      <c r="H422" s="155">
        <v>0</v>
      </c>
      <c r="I422" s="155">
        <v>0</v>
      </c>
      <c r="J422" s="155">
        <v>0</v>
      </c>
    </row>
    <row r="423" spans="1:10" x14ac:dyDescent="0.25">
      <c r="A423" s="157" t="s">
        <v>518</v>
      </c>
      <c r="B423" s="158" t="s">
        <v>973</v>
      </c>
      <c r="C423" s="214" t="s">
        <v>5</v>
      </c>
      <c r="D423" s="146" t="s">
        <v>523</v>
      </c>
      <c r="E423" s="154" t="s">
        <v>407</v>
      </c>
      <c r="F423" s="155">
        <v>159217.96390660966</v>
      </c>
      <c r="G423" s="155">
        <v>235901.42130601974</v>
      </c>
      <c r="H423" s="155">
        <v>245239.91955030602</v>
      </c>
      <c r="I423" s="155">
        <v>297672.98480012442</v>
      </c>
      <c r="J423" s="155">
        <v>61967.7104369402</v>
      </c>
    </row>
    <row r="424" spans="1:10" x14ac:dyDescent="0.25">
      <c r="A424" s="157" t="s">
        <v>519</v>
      </c>
      <c r="B424" s="158" t="s">
        <v>974</v>
      </c>
      <c r="C424" s="214" t="s">
        <v>5</v>
      </c>
      <c r="D424" s="146" t="s">
        <v>40</v>
      </c>
      <c r="E424" s="154" t="s">
        <v>407</v>
      </c>
      <c r="F424" s="155">
        <v>31843.592781321935</v>
      </c>
      <c r="G424" s="155">
        <v>213914.94566999833</v>
      </c>
      <c r="H424" s="155">
        <v>249303.60694306385</v>
      </c>
      <c r="I424" s="155">
        <v>247232.97031206512</v>
      </c>
      <c r="J424" s="155">
        <v>216603.08917777444</v>
      </c>
    </row>
    <row r="425" spans="1:10" x14ac:dyDescent="0.25">
      <c r="A425" s="156" t="s">
        <v>831</v>
      </c>
      <c r="B425" s="161" t="s">
        <v>850</v>
      </c>
      <c r="C425" s="214" t="s">
        <v>5</v>
      </c>
      <c r="D425" s="146" t="s">
        <v>351</v>
      </c>
      <c r="E425" s="154" t="s">
        <v>407</v>
      </c>
      <c r="F425" s="155">
        <v>17832.411957540284</v>
      </c>
      <c r="G425" s="155">
        <v>19849.485158586354</v>
      </c>
      <c r="H425" s="155">
        <v>19778.910572341381</v>
      </c>
      <c r="I425" s="155">
        <v>18588.843209367031</v>
      </c>
      <c r="J425" s="155">
        <v>18667.309962083131</v>
      </c>
    </row>
    <row r="426" spans="1:10" x14ac:dyDescent="0.25">
      <c r="A426" s="157" t="s">
        <v>521</v>
      </c>
      <c r="B426" s="158" t="s">
        <v>975</v>
      </c>
      <c r="C426" s="214" t="s">
        <v>5</v>
      </c>
      <c r="D426" s="146" t="s">
        <v>351</v>
      </c>
      <c r="E426" s="154" t="s">
        <v>407</v>
      </c>
      <c r="F426" s="155">
        <v>955532.51004263409</v>
      </c>
      <c r="G426" s="155">
        <v>837214.91049568763</v>
      </c>
      <c r="H426" s="155">
        <v>579819.80398440314</v>
      </c>
      <c r="I426" s="155">
        <v>474384.53118805017</v>
      </c>
      <c r="J426" s="155">
        <v>270255.76274230558</v>
      </c>
    </row>
    <row r="427" spans="1:10" x14ac:dyDescent="0.25">
      <c r="A427" s="157" t="s">
        <v>520</v>
      </c>
      <c r="B427" s="158" t="s">
        <v>976</v>
      </c>
      <c r="C427" s="214" t="s">
        <v>5</v>
      </c>
      <c r="D427" s="146" t="s">
        <v>351</v>
      </c>
      <c r="E427" s="154" t="s">
        <v>407</v>
      </c>
      <c r="F427" s="155">
        <v>124190.01184715552</v>
      </c>
      <c r="G427" s="155">
        <v>117999.39068777404</v>
      </c>
      <c r="H427" s="155">
        <v>100960.27005737746</v>
      </c>
      <c r="I427" s="155">
        <v>90172.300922377515</v>
      </c>
      <c r="J427" s="155">
        <v>90718.765807364616</v>
      </c>
    </row>
    <row r="428" spans="1:10" x14ac:dyDescent="0.25">
      <c r="A428" s="156" t="s">
        <v>302</v>
      </c>
      <c r="B428" s="152" t="s">
        <v>318</v>
      </c>
      <c r="C428" s="214" t="s">
        <v>2</v>
      </c>
      <c r="D428" s="146" t="s">
        <v>124</v>
      </c>
      <c r="E428" s="154" t="s">
        <v>396</v>
      </c>
      <c r="F428" s="155">
        <v>127374.37112528774</v>
      </c>
      <c r="G428" s="155">
        <v>61457.217535841839</v>
      </c>
      <c r="H428" s="155">
        <v>11168.411338870417</v>
      </c>
      <c r="I428" s="155">
        <v>0</v>
      </c>
      <c r="J428" s="155">
        <v>0</v>
      </c>
    </row>
    <row r="429" spans="1:10" ht="30" x14ac:dyDescent="0.25">
      <c r="A429" s="156" t="s">
        <v>303</v>
      </c>
      <c r="B429" s="152" t="s">
        <v>319</v>
      </c>
      <c r="C429" s="214" t="s">
        <v>2</v>
      </c>
      <c r="D429" s="146" t="s">
        <v>171</v>
      </c>
      <c r="E429" s="154" t="s">
        <v>399</v>
      </c>
      <c r="F429" s="155">
        <v>63687.18556264387</v>
      </c>
      <c r="G429" s="155">
        <v>30728.608767920919</v>
      </c>
      <c r="H429" s="155">
        <v>5584.2056694352086</v>
      </c>
      <c r="I429" s="155">
        <v>0</v>
      </c>
      <c r="J429" s="155">
        <v>0</v>
      </c>
    </row>
    <row r="430" spans="1:10" ht="30" x14ac:dyDescent="0.25">
      <c r="A430" s="156" t="s">
        <v>304</v>
      </c>
      <c r="B430" s="152" t="s">
        <v>320</v>
      </c>
      <c r="C430" s="214" t="s">
        <v>2</v>
      </c>
      <c r="D430" s="146" t="s">
        <v>136</v>
      </c>
      <c r="E430" s="154" t="s">
        <v>396</v>
      </c>
      <c r="F430" s="155">
        <v>95530.778343965794</v>
      </c>
      <c r="G430" s="155">
        <v>167213.95481854802</v>
      </c>
      <c r="H430" s="155">
        <v>32600.516837486124</v>
      </c>
      <c r="I430" s="155">
        <v>0</v>
      </c>
      <c r="J430" s="155">
        <v>0</v>
      </c>
    </row>
    <row r="431" spans="1:10" ht="30" x14ac:dyDescent="0.25">
      <c r="A431" s="156" t="s">
        <v>305</v>
      </c>
      <c r="B431" s="152" t="s">
        <v>321</v>
      </c>
      <c r="C431" s="214" t="s">
        <v>2</v>
      </c>
      <c r="D431" s="146" t="s">
        <v>65</v>
      </c>
      <c r="E431" s="154" t="s">
        <v>399</v>
      </c>
      <c r="F431" s="155">
        <v>63687.18556264387</v>
      </c>
      <c r="G431" s="155">
        <v>511027.23518907453</v>
      </c>
      <c r="H431" s="155">
        <v>264762.63448678894</v>
      </c>
      <c r="I431" s="155">
        <v>219069.19392004976</v>
      </c>
      <c r="J431" s="155">
        <v>41453.750841442932</v>
      </c>
    </row>
    <row r="432" spans="1:10" x14ac:dyDescent="0.25">
      <c r="A432" s="157" t="s">
        <v>614</v>
      </c>
      <c r="B432" s="160" t="s">
        <v>977</v>
      </c>
      <c r="C432" s="214" t="s">
        <v>2</v>
      </c>
      <c r="D432" s="146" t="s">
        <v>137</v>
      </c>
      <c r="E432" s="154" t="s">
        <v>399</v>
      </c>
      <c r="F432" s="155">
        <v>377656.68010260665</v>
      </c>
      <c r="G432" s="155">
        <v>482056.72897551605</v>
      </c>
      <c r="H432" s="155">
        <v>214209.33822073473</v>
      </c>
      <c r="I432" s="155">
        <v>249509.31736199712</v>
      </c>
      <c r="J432" s="155">
        <v>69752.645339145587</v>
      </c>
    </row>
    <row r="433" spans="1:10" ht="30" x14ac:dyDescent="0.25">
      <c r="A433" s="156" t="s">
        <v>862</v>
      </c>
      <c r="B433" s="161" t="s">
        <v>883</v>
      </c>
      <c r="C433" s="214" t="s">
        <v>2</v>
      </c>
      <c r="D433" s="146" t="s">
        <v>351</v>
      </c>
      <c r="E433" s="154" t="s">
        <v>396</v>
      </c>
      <c r="F433" s="155">
        <v>0</v>
      </c>
      <c r="G433" s="155">
        <v>124999.99999999999</v>
      </c>
      <c r="H433" s="155">
        <v>224999.99999999994</v>
      </c>
      <c r="I433" s="155">
        <v>100000.00000000001</v>
      </c>
      <c r="J433" s="155">
        <v>0</v>
      </c>
    </row>
    <row r="434" spans="1:10" x14ac:dyDescent="0.25">
      <c r="A434" s="157" t="s">
        <v>470</v>
      </c>
      <c r="B434" s="158" t="s">
        <v>979</v>
      </c>
      <c r="C434" s="214" t="s">
        <v>5</v>
      </c>
      <c r="D434" s="146" t="s">
        <v>351</v>
      </c>
      <c r="E434" s="154" t="s">
        <v>406</v>
      </c>
      <c r="F434" s="155">
        <v>415406.45051760698</v>
      </c>
      <c r="G434" s="155">
        <v>396643.83065612701</v>
      </c>
      <c r="H434" s="155">
        <v>311849.71665025933</v>
      </c>
      <c r="I434" s="155">
        <v>173460.40313654137</v>
      </c>
      <c r="J434" s="155">
        <v>147621.62129594575</v>
      </c>
    </row>
    <row r="435" spans="1:10" x14ac:dyDescent="0.25">
      <c r="A435" s="157" t="s">
        <v>503</v>
      </c>
      <c r="B435" s="152" t="s">
        <v>504</v>
      </c>
      <c r="C435" s="214" t="s">
        <v>3</v>
      </c>
      <c r="D435" s="146" t="s">
        <v>351</v>
      </c>
      <c r="E435" s="154" t="s">
        <v>398</v>
      </c>
      <c r="F435" s="155">
        <v>171955.40101913843</v>
      </c>
      <c r="G435" s="155">
        <v>280691.46402922552</v>
      </c>
      <c r="H435" s="155">
        <v>256201.39956662524</v>
      </c>
      <c r="I435" s="155">
        <v>261392.41666175349</v>
      </c>
      <c r="J435" s="155">
        <v>167149.06034865865</v>
      </c>
    </row>
    <row r="436" spans="1:10" x14ac:dyDescent="0.25">
      <c r="A436" s="157" t="s">
        <v>524</v>
      </c>
      <c r="B436" s="158" t="s">
        <v>525</v>
      </c>
      <c r="C436" s="214" t="s">
        <v>3</v>
      </c>
      <c r="D436" s="146" t="s">
        <v>351</v>
      </c>
      <c r="E436" s="154" t="s">
        <v>398</v>
      </c>
      <c r="F436" s="155">
        <v>183419.09442041439</v>
      </c>
      <c r="G436" s="155">
        <v>241070.89496450729</v>
      </c>
      <c r="H436" s="155">
        <v>206059.27064884466</v>
      </c>
      <c r="I436" s="155">
        <v>212151.91110587041</v>
      </c>
      <c r="J436" s="155">
        <v>191625.66437190259</v>
      </c>
    </row>
    <row r="437" spans="1:10" ht="30" x14ac:dyDescent="0.25">
      <c r="A437" s="156" t="s">
        <v>790</v>
      </c>
      <c r="B437" s="161" t="s">
        <v>765</v>
      </c>
      <c r="C437" s="214" t="s">
        <v>3</v>
      </c>
      <c r="D437" s="146" t="s">
        <v>1041</v>
      </c>
      <c r="E437" s="154" t="s">
        <v>401</v>
      </c>
      <c r="F437" s="155">
        <v>0</v>
      </c>
      <c r="G437" s="155">
        <v>124999.99999999999</v>
      </c>
      <c r="H437" s="155">
        <v>124999.99999999999</v>
      </c>
      <c r="I437" s="155">
        <v>0</v>
      </c>
      <c r="J437" s="155">
        <v>0</v>
      </c>
    </row>
    <row r="438" spans="1:10" ht="60" x14ac:dyDescent="0.25">
      <c r="A438" s="156" t="s">
        <v>791</v>
      </c>
      <c r="B438" s="161" t="s">
        <v>766</v>
      </c>
      <c r="C438" s="214" t="s">
        <v>3</v>
      </c>
      <c r="D438" s="146" t="s">
        <v>1045</v>
      </c>
      <c r="E438" s="154" t="s">
        <v>398</v>
      </c>
      <c r="F438" s="155">
        <v>0</v>
      </c>
      <c r="G438" s="155">
        <v>165000</v>
      </c>
      <c r="H438" s="155">
        <v>165000</v>
      </c>
      <c r="I438" s="155">
        <v>0</v>
      </c>
      <c r="J438" s="155">
        <v>0</v>
      </c>
    </row>
    <row r="439" spans="1:10" x14ac:dyDescent="0.25">
      <c r="A439" s="162" t="s">
        <v>792</v>
      </c>
      <c r="B439" s="161" t="s">
        <v>767</v>
      </c>
      <c r="C439" s="214" t="s">
        <v>3</v>
      </c>
      <c r="D439" s="146" t="s">
        <v>1045</v>
      </c>
      <c r="E439" s="154" t="s">
        <v>398</v>
      </c>
      <c r="F439" s="155">
        <v>76424.622675172635</v>
      </c>
      <c r="G439" s="155">
        <v>36874.330521505108</v>
      </c>
      <c r="H439" s="155">
        <v>6701.0468033222451</v>
      </c>
      <c r="I439" s="155">
        <v>0</v>
      </c>
      <c r="J439" s="155">
        <v>0</v>
      </c>
    </row>
    <row r="440" spans="1:10" x14ac:dyDescent="0.25">
      <c r="A440" s="162" t="s">
        <v>793</v>
      </c>
      <c r="B440" s="161" t="s">
        <v>768</v>
      </c>
      <c r="C440" s="214" t="s">
        <v>3</v>
      </c>
      <c r="D440" s="146" t="s">
        <v>1049</v>
      </c>
      <c r="E440" s="154" t="s">
        <v>398</v>
      </c>
      <c r="F440" s="155">
        <v>63687.18556264387</v>
      </c>
      <c r="G440" s="155">
        <v>30728.608767920919</v>
      </c>
      <c r="H440" s="155">
        <v>5584.2056694352086</v>
      </c>
      <c r="I440" s="155">
        <v>0</v>
      </c>
      <c r="J440" s="155">
        <v>0</v>
      </c>
    </row>
    <row r="441" spans="1:10" x14ac:dyDescent="0.25">
      <c r="A441" s="156" t="s">
        <v>794</v>
      </c>
      <c r="B441" s="161" t="s">
        <v>769</v>
      </c>
      <c r="C441" s="214" t="s">
        <v>3</v>
      </c>
      <c r="D441" s="146" t="s">
        <v>1049</v>
      </c>
      <c r="E441" s="154" t="s">
        <v>401</v>
      </c>
      <c r="F441" s="155">
        <v>0</v>
      </c>
      <c r="G441" s="155">
        <v>75000</v>
      </c>
      <c r="H441" s="155">
        <v>75000</v>
      </c>
      <c r="I441" s="155">
        <v>0</v>
      </c>
      <c r="J441" s="155">
        <v>0</v>
      </c>
    </row>
    <row r="442" spans="1:10" x14ac:dyDescent="0.25">
      <c r="A442" s="156" t="s">
        <v>795</v>
      </c>
      <c r="B442" s="161" t="s">
        <v>770</v>
      </c>
      <c r="C442" s="214" t="s">
        <v>3</v>
      </c>
      <c r="D442" s="146" t="s">
        <v>1055</v>
      </c>
      <c r="E442" s="154" t="s">
        <v>398</v>
      </c>
      <c r="F442" s="155">
        <v>0</v>
      </c>
      <c r="G442" s="155">
        <v>50000.000000000007</v>
      </c>
      <c r="H442" s="155">
        <v>50000.000000000007</v>
      </c>
      <c r="I442" s="155">
        <v>0</v>
      </c>
      <c r="J442" s="155">
        <v>0</v>
      </c>
    </row>
    <row r="443" spans="1:10" x14ac:dyDescent="0.25">
      <c r="A443" s="156" t="s">
        <v>796</v>
      </c>
      <c r="B443" s="161" t="s">
        <v>771</v>
      </c>
      <c r="C443" s="214" t="s">
        <v>3</v>
      </c>
      <c r="D443" s="146" t="s">
        <v>1050</v>
      </c>
      <c r="E443" s="154" t="s">
        <v>401</v>
      </c>
      <c r="F443" s="155">
        <v>165586.68246287407</v>
      </c>
      <c r="G443" s="155">
        <v>79894.382796594364</v>
      </c>
      <c r="H443" s="155">
        <v>14518.934740531578</v>
      </c>
      <c r="I443" s="155">
        <v>0</v>
      </c>
      <c r="J443" s="155">
        <v>0</v>
      </c>
    </row>
    <row r="444" spans="1:10" x14ac:dyDescent="0.25">
      <c r="A444" s="156" t="s">
        <v>797</v>
      </c>
      <c r="B444" s="161" t="s">
        <v>772</v>
      </c>
      <c r="C444" s="214" t="s">
        <v>3</v>
      </c>
      <c r="D444" s="146" t="s">
        <v>1050</v>
      </c>
      <c r="E444" s="154" t="s">
        <v>398</v>
      </c>
      <c r="F444" s="155">
        <v>89162.059787701422</v>
      </c>
      <c r="G444" s="155">
        <v>43020.052275089263</v>
      </c>
      <c r="H444" s="155">
        <v>7817.8879372093261</v>
      </c>
      <c r="I444" s="155">
        <v>0</v>
      </c>
      <c r="J444" s="155">
        <v>0</v>
      </c>
    </row>
    <row r="445" spans="1:10" x14ac:dyDescent="0.25">
      <c r="A445" s="156" t="s">
        <v>798</v>
      </c>
      <c r="B445" s="161" t="s">
        <v>773</v>
      </c>
      <c r="C445" s="214" t="s">
        <v>3</v>
      </c>
      <c r="D445" s="146" t="s">
        <v>1050</v>
      </c>
      <c r="E445" s="154" t="s">
        <v>398</v>
      </c>
      <c r="F445" s="155">
        <v>0</v>
      </c>
      <c r="G445" s="155">
        <v>70000</v>
      </c>
      <c r="H445" s="155">
        <v>70000</v>
      </c>
      <c r="I445" s="155">
        <v>0</v>
      </c>
      <c r="J445" s="155">
        <v>0</v>
      </c>
    </row>
    <row r="446" spans="1:10" x14ac:dyDescent="0.25">
      <c r="A446" s="156" t="s">
        <v>799</v>
      </c>
      <c r="B446" s="161" t="s">
        <v>774</v>
      </c>
      <c r="C446" s="214" t="s">
        <v>3</v>
      </c>
      <c r="D446" s="146" t="s">
        <v>1052</v>
      </c>
      <c r="E446" s="154" t="s">
        <v>401</v>
      </c>
      <c r="F446" s="155">
        <v>413966.7061571852</v>
      </c>
      <c r="G446" s="155">
        <v>199735.95699148599</v>
      </c>
      <c r="H446" s="155">
        <v>36297.336851328801</v>
      </c>
      <c r="I446" s="155">
        <v>0</v>
      </c>
      <c r="J446" s="155">
        <v>0</v>
      </c>
    </row>
    <row r="447" spans="1:10" x14ac:dyDescent="0.25">
      <c r="A447" s="156" t="s">
        <v>800</v>
      </c>
      <c r="B447" s="161" t="s">
        <v>775</v>
      </c>
      <c r="C447" s="214" t="s">
        <v>3</v>
      </c>
      <c r="D447" s="146" t="s">
        <v>1065</v>
      </c>
      <c r="E447" s="154" t="s">
        <v>397</v>
      </c>
      <c r="F447" s="155">
        <v>0</v>
      </c>
      <c r="G447" s="155">
        <v>50000.000000000007</v>
      </c>
      <c r="H447" s="155">
        <v>87500</v>
      </c>
      <c r="I447" s="155">
        <v>37500</v>
      </c>
      <c r="J447" s="155">
        <v>0</v>
      </c>
    </row>
    <row r="448" spans="1:10" x14ac:dyDescent="0.25">
      <c r="A448" s="162" t="s">
        <v>816</v>
      </c>
      <c r="B448" s="161" t="s">
        <v>789</v>
      </c>
      <c r="C448" s="214" t="s">
        <v>3</v>
      </c>
      <c r="D448" s="146" t="s">
        <v>351</v>
      </c>
      <c r="E448" s="154" t="s">
        <v>401</v>
      </c>
      <c r="F448" s="155">
        <v>147117.39864970732</v>
      </c>
      <c r="G448" s="155">
        <v>168980.25255833744</v>
      </c>
      <c r="H448" s="155">
        <v>157796.57888848305</v>
      </c>
      <c r="I448" s="155">
        <v>245789.45897727803</v>
      </c>
      <c r="J448" s="155">
        <v>243329.67768718582</v>
      </c>
    </row>
    <row r="449" spans="1:10" x14ac:dyDescent="0.25">
      <c r="A449" s="156" t="s">
        <v>801</v>
      </c>
      <c r="B449" s="161" t="s">
        <v>776</v>
      </c>
      <c r="C449" s="214" t="s">
        <v>3</v>
      </c>
      <c r="D449" s="146" t="s">
        <v>1065</v>
      </c>
      <c r="E449" s="154" t="s">
        <v>401</v>
      </c>
      <c r="F449" s="155">
        <v>95530.778343965794</v>
      </c>
      <c r="G449" s="155">
        <v>46092.91315188141</v>
      </c>
      <c r="H449" s="155">
        <v>8376.308504152792</v>
      </c>
      <c r="I449" s="155">
        <v>0</v>
      </c>
      <c r="J449" s="155">
        <v>0</v>
      </c>
    </row>
    <row r="450" spans="1:10" x14ac:dyDescent="0.25">
      <c r="A450" s="156" t="s">
        <v>802</v>
      </c>
      <c r="B450" s="161" t="s">
        <v>777</v>
      </c>
      <c r="C450" s="214" t="s">
        <v>3</v>
      </c>
      <c r="D450" s="146" t="s">
        <v>1066</v>
      </c>
      <c r="E450" s="154" t="s">
        <v>401</v>
      </c>
      <c r="F450" s="155">
        <v>165586.68246287407</v>
      </c>
      <c r="G450" s="155">
        <v>79894.382796594364</v>
      </c>
      <c r="H450" s="155">
        <v>14518.934740531578</v>
      </c>
      <c r="I450" s="155">
        <v>0</v>
      </c>
      <c r="J450" s="155">
        <v>0</v>
      </c>
    </row>
    <row r="451" spans="1:10" x14ac:dyDescent="0.25">
      <c r="A451" s="156" t="s">
        <v>803</v>
      </c>
      <c r="B451" s="161" t="s">
        <v>778</v>
      </c>
      <c r="C451" s="214" t="s">
        <v>3</v>
      </c>
      <c r="D451" s="146" t="s">
        <v>1054</v>
      </c>
      <c r="E451" s="154" t="s">
        <v>401</v>
      </c>
      <c r="F451" s="155">
        <v>0</v>
      </c>
      <c r="G451" s="155">
        <v>100000.00000000001</v>
      </c>
      <c r="H451" s="155">
        <v>100000.00000000001</v>
      </c>
      <c r="I451" s="155">
        <v>0</v>
      </c>
      <c r="J451" s="155">
        <v>0</v>
      </c>
    </row>
    <row r="452" spans="1:10" x14ac:dyDescent="0.25">
      <c r="A452" s="159" t="s">
        <v>714</v>
      </c>
      <c r="B452" s="164" t="s">
        <v>715</v>
      </c>
      <c r="C452" s="214" t="s">
        <v>3</v>
      </c>
      <c r="D452" s="146" t="s">
        <v>1065</v>
      </c>
      <c r="E452" s="154" t="s">
        <v>398</v>
      </c>
      <c r="F452" s="155">
        <v>363016.95770707005</v>
      </c>
      <c r="G452" s="155">
        <v>341819.73664381588</v>
      </c>
      <c r="H452" s="155">
        <v>65163.305649114074</v>
      </c>
      <c r="I452" s="155">
        <v>0</v>
      </c>
      <c r="J452" s="155">
        <v>0</v>
      </c>
    </row>
    <row r="453" spans="1:10" x14ac:dyDescent="0.25">
      <c r="A453" s="157" t="s">
        <v>471</v>
      </c>
      <c r="B453" s="160" t="s">
        <v>473</v>
      </c>
      <c r="C453" s="214" t="s">
        <v>3</v>
      </c>
      <c r="D453" s="146" t="s">
        <v>1050</v>
      </c>
      <c r="E453" s="154" t="s">
        <v>398</v>
      </c>
      <c r="F453" s="155">
        <v>494199.82252900378</v>
      </c>
      <c r="G453" s="155">
        <v>722582.26761999435</v>
      </c>
      <c r="H453" s="155">
        <v>592495.46402114746</v>
      </c>
      <c r="I453" s="155">
        <v>547016.25048587937</v>
      </c>
      <c r="J453" s="155">
        <v>406283.96610871109</v>
      </c>
    </row>
    <row r="454" spans="1:10" x14ac:dyDescent="0.25">
      <c r="A454" s="157" t="s">
        <v>472</v>
      </c>
      <c r="B454" s="160" t="s">
        <v>474</v>
      </c>
      <c r="C454" s="214" t="s">
        <v>3</v>
      </c>
      <c r="D454" s="146" t="s">
        <v>1049</v>
      </c>
      <c r="E454" s="154" t="s">
        <v>398</v>
      </c>
      <c r="F454" s="155">
        <v>320410.23056566127</v>
      </c>
      <c r="G454" s="155">
        <v>448855.09464112367</v>
      </c>
      <c r="H454" s="155">
        <v>261525.88841470046</v>
      </c>
      <c r="I454" s="155">
        <v>545498.43971306726</v>
      </c>
      <c r="J454" s="155">
        <v>416071.92744966695</v>
      </c>
    </row>
    <row r="455" spans="1:10" x14ac:dyDescent="0.25">
      <c r="A455" s="157" t="s">
        <v>499</v>
      </c>
      <c r="B455" s="160" t="s">
        <v>1023</v>
      </c>
      <c r="C455" s="214" t="s">
        <v>3</v>
      </c>
      <c r="D455" s="146" t="s">
        <v>1046</v>
      </c>
      <c r="E455" s="154" t="s">
        <v>398</v>
      </c>
      <c r="F455" s="155">
        <v>199468.26518220059</v>
      </c>
      <c r="G455" s="155">
        <v>318935.43160723493</v>
      </c>
      <c r="H455" s="155">
        <v>262526.95683061861</v>
      </c>
      <c r="I455" s="155">
        <v>263215.20332763408</v>
      </c>
      <c r="J455" s="155">
        <v>199226.2433377773</v>
      </c>
    </row>
    <row r="456" spans="1:10" x14ac:dyDescent="0.25">
      <c r="A456" s="157" t="s">
        <v>500</v>
      </c>
      <c r="B456" s="160" t="s">
        <v>501</v>
      </c>
      <c r="C456" s="214" t="s">
        <v>3</v>
      </c>
      <c r="D456" s="146" t="s">
        <v>1054</v>
      </c>
      <c r="E456" s="154" t="s">
        <v>398</v>
      </c>
      <c r="F456" s="155">
        <v>147193.82327238249</v>
      </c>
      <c r="G456" s="155">
        <v>232938.55987568368</v>
      </c>
      <c r="H456" s="155">
        <v>156175.06469569783</v>
      </c>
      <c r="I456" s="155">
        <v>83910.241995794306</v>
      </c>
      <c r="J456" s="155">
        <v>295111.2623251183</v>
      </c>
    </row>
    <row r="457" spans="1:10" x14ac:dyDescent="0.25">
      <c r="A457" s="157" t="s">
        <v>456</v>
      </c>
      <c r="B457" s="160" t="s">
        <v>983</v>
      </c>
      <c r="C457" s="214" t="s">
        <v>3</v>
      </c>
      <c r="D457" s="146" t="s">
        <v>1062</v>
      </c>
      <c r="E457" s="154" t="s">
        <v>398</v>
      </c>
      <c r="F457" s="155">
        <v>63687.18556264387</v>
      </c>
      <c r="G457" s="155">
        <v>30728.608767920919</v>
      </c>
      <c r="H457" s="155">
        <v>5584.2056694352086</v>
      </c>
      <c r="I457" s="155">
        <v>0</v>
      </c>
      <c r="J457" s="155">
        <v>0</v>
      </c>
    </row>
    <row r="458" spans="1:10" x14ac:dyDescent="0.25">
      <c r="A458" s="156" t="s">
        <v>385</v>
      </c>
      <c r="B458" s="152" t="s">
        <v>720</v>
      </c>
      <c r="C458" s="214" t="s">
        <v>195</v>
      </c>
      <c r="D458" s="146" t="s">
        <v>208</v>
      </c>
      <c r="E458" s="154" t="s">
        <v>400</v>
      </c>
      <c r="F458" s="155">
        <v>541341.07728247275</v>
      </c>
      <c r="G458" s="155">
        <v>696208.45042750076</v>
      </c>
      <c r="H458" s="155">
        <v>1070552.4058265057</v>
      </c>
      <c r="I458" s="155">
        <v>564715.33894717984</v>
      </c>
      <c r="J458" s="155">
        <v>493761.6275450812</v>
      </c>
    </row>
    <row r="459" spans="1:10" x14ac:dyDescent="0.25">
      <c r="A459" s="156" t="s">
        <v>386</v>
      </c>
      <c r="B459" s="152" t="s">
        <v>390</v>
      </c>
      <c r="C459" s="214" t="s">
        <v>195</v>
      </c>
      <c r="D459" s="146" t="s">
        <v>208</v>
      </c>
      <c r="E459" s="154" t="s">
        <v>398</v>
      </c>
      <c r="F459" s="155">
        <v>95530.778343965794</v>
      </c>
      <c r="G459" s="155">
        <v>47112.834283797289</v>
      </c>
      <c r="H459" s="155">
        <v>3258.3480302206717</v>
      </c>
      <c r="I459" s="155">
        <v>89835.976046555894</v>
      </c>
      <c r="J459" s="155">
        <v>24427.06329546035</v>
      </c>
    </row>
    <row r="460" spans="1:10" x14ac:dyDescent="0.25">
      <c r="A460" s="156" t="s">
        <v>387</v>
      </c>
      <c r="B460" s="152" t="s">
        <v>391</v>
      </c>
      <c r="C460" s="214" t="s">
        <v>195</v>
      </c>
      <c r="D460" s="146" t="s">
        <v>208</v>
      </c>
      <c r="E460" s="154" t="s">
        <v>400</v>
      </c>
      <c r="F460" s="155">
        <v>445810.2989385071</v>
      </c>
      <c r="G460" s="155">
        <v>285523.97965685523</v>
      </c>
      <c r="H460" s="155">
        <v>211671.77474085669</v>
      </c>
      <c r="I460" s="155">
        <v>287367.6907736818</v>
      </c>
      <c r="J460" s="155">
        <v>80286.255890099303</v>
      </c>
    </row>
    <row r="461" spans="1:10" x14ac:dyDescent="0.25">
      <c r="A461" s="156" t="s">
        <v>388</v>
      </c>
      <c r="B461" s="152" t="s">
        <v>392</v>
      </c>
      <c r="C461" s="214" t="s">
        <v>195</v>
      </c>
      <c r="D461" s="146" t="s">
        <v>208</v>
      </c>
      <c r="E461" s="154" t="s">
        <v>400</v>
      </c>
      <c r="F461" s="155">
        <v>31843.592781321935</v>
      </c>
      <c r="G461" s="155">
        <v>15364.30438396046</v>
      </c>
      <c r="H461" s="155">
        <v>2792.1028347176043</v>
      </c>
      <c r="I461" s="155">
        <v>0</v>
      </c>
      <c r="J461" s="155">
        <v>0</v>
      </c>
    </row>
    <row r="462" spans="1:10" x14ac:dyDescent="0.25">
      <c r="A462" s="156" t="s">
        <v>389</v>
      </c>
      <c r="B462" s="152" t="s">
        <v>393</v>
      </c>
      <c r="C462" s="214" t="s">
        <v>195</v>
      </c>
      <c r="D462" s="146" t="s">
        <v>208</v>
      </c>
      <c r="E462" s="154" t="s">
        <v>1009</v>
      </c>
      <c r="F462" s="155">
        <v>382123.11337586318</v>
      </c>
      <c r="G462" s="155">
        <v>524496.74446778081</v>
      </c>
      <c r="H462" s="155">
        <v>496909.14025406772</v>
      </c>
      <c r="I462" s="155">
        <v>562165.16352029867</v>
      </c>
      <c r="J462" s="155">
        <v>121605.83838198979</v>
      </c>
    </row>
    <row r="463" spans="1:10" x14ac:dyDescent="0.25">
      <c r="A463" s="156" t="s">
        <v>721</v>
      </c>
      <c r="B463" s="161" t="s">
        <v>723</v>
      </c>
      <c r="C463" s="214" t="s">
        <v>195</v>
      </c>
      <c r="D463" s="146" t="s">
        <v>208</v>
      </c>
      <c r="E463" s="154" t="s">
        <v>397</v>
      </c>
      <c r="F463" s="155">
        <v>213352.07163485693</v>
      </c>
      <c r="G463" s="155">
        <v>216107.90455006636</v>
      </c>
      <c r="H463" s="155">
        <v>196121.49219740991</v>
      </c>
      <c r="I463" s="155">
        <v>305548.46629883343</v>
      </c>
      <c r="J463" s="155">
        <v>68870.065318833338</v>
      </c>
    </row>
    <row r="464" spans="1:10" x14ac:dyDescent="0.25">
      <c r="A464" s="156" t="s">
        <v>722</v>
      </c>
      <c r="B464" s="161" t="s">
        <v>724</v>
      </c>
      <c r="C464" s="214" t="s">
        <v>195</v>
      </c>
      <c r="D464" s="146" t="s">
        <v>208</v>
      </c>
      <c r="E464" s="154" t="s">
        <v>397</v>
      </c>
      <c r="F464" s="155">
        <v>537660.66203639051</v>
      </c>
      <c r="G464" s="155">
        <v>308310.62012480973</v>
      </c>
      <c r="H464" s="155">
        <v>235302.36647526306</v>
      </c>
      <c r="I464" s="155">
        <v>367252.19848488341</v>
      </c>
      <c r="J464" s="155">
        <v>101474.15287865342</v>
      </c>
    </row>
    <row r="465" spans="1:10" x14ac:dyDescent="0.25">
      <c r="A465" s="156" t="s">
        <v>730</v>
      </c>
      <c r="B465" s="161" t="s">
        <v>719</v>
      </c>
      <c r="C465" s="214" t="s">
        <v>195</v>
      </c>
      <c r="D465" s="146" t="s">
        <v>208</v>
      </c>
      <c r="E465" s="154" t="s">
        <v>1009</v>
      </c>
      <c r="F465" s="155">
        <v>560447.23295126599</v>
      </c>
      <c r="G465" s="155">
        <v>565789.66966385604</v>
      </c>
      <c r="H465" s="155">
        <v>545744.51681707695</v>
      </c>
      <c r="I465" s="155">
        <v>553225.57316310459</v>
      </c>
      <c r="J465" s="155">
        <v>129793.00740469614</v>
      </c>
    </row>
    <row r="466" spans="1:10" ht="30" x14ac:dyDescent="0.25">
      <c r="A466" s="156" t="s">
        <v>310</v>
      </c>
      <c r="B466" s="152" t="s">
        <v>326</v>
      </c>
      <c r="C466" s="214" t="s">
        <v>2</v>
      </c>
      <c r="D466" s="146" t="s">
        <v>125</v>
      </c>
      <c r="E466" s="154" t="s">
        <v>399</v>
      </c>
      <c r="F466" s="155">
        <v>185938.4894253684</v>
      </c>
      <c r="G466" s="155">
        <v>89713.9832130016</v>
      </c>
      <c r="H466" s="155">
        <v>16303.417361630034</v>
      </c>
      <c r="I466" s="155">
        <v>0</v>
      </c>
      <c r="J466" s="155">
        <v>0</v>
      </c>
    </row>
    <row r="467" spans="1:10" x14ac:dyDescent="0.25">
      <c r="A467" s="157" t="s">
        <v>463</v>
      </c>
      <c r="B467" s="158" t="s">
        <v>984</v>
      </c>
      <c r="C467" s="214" t="s">
        <v>2</v>
      </c>
      <c r="D467" s="146" t="s">
        <v>35</v>
      </c>
      <c r="E467" s="154" t="s">
        <v>400</v>
      </c>
      <c r="F467" s="155">
        <v>63687.18556264387</v>
      </c>
      <c r="G467" s="155">
        <v>514483.45876792097</v>
      </c>
      <c r="H467" s="155">
        <v>102335.17566943521</v>
      </c>
      <c r="I467" s="155">
        <v>7.2759576141834259E-12</v>
      </c>
      <c r="J467" s="155">
        <v>0</v>
      </c>
    </row>
    <row r="468" spans="1:10" x14ac:dyDescent="0.25">
      <c r="A468" s="157" t="s">
        <v>559</v>
      </c>
      <c r="B468" s="160" t="s">
        <v>563</v>
      </c>
      <c r="C468" s="214" t="s">
        <v>2</v>
      </c>
      <c r="D468" s="146" t="s">
        <v>43</v>
      </c>
      <c r="E468" s="154" t="s">
        <v>396</v>
      </c>
      <c r="F468" s="155">
        <v>12737.437112528774</v>
      </c>
      <c r="G468" s="155">
        <v>237929.28842025087</v>
      </c>
      <c r="H468" s="155">
        <v>47473.554467220405</v>
      </c>
      <c r="I468" s="155">
        <v>0</v>
      </c>
      <c r="J468" s="155">
        <v>0</v>
      </c>
    </row>
    <row r="469" spans="1:10" x14ac:dyDescent="0.25">
      <c r="A469" s="157" t="s">
        <v>558</v>
      </c>
      <c r="B469" s="160" t="s">
        <v>562</v>
      </c>
      <c r="C469" s="214" t="s">
        <v>2</v>
      </c>
      <c r="D469" s="146" t="s">
        <v>43</v>
      </c>
      <c r="E469" s="154" t="s">
        <v>396</v>
      </c>
      <c r="F469" s="155">
        <v>0</v>
      </c>
      <c r="G469" s="155">
        <v>0</v>
      </c>
      <c r="H469" s="155">
        <v>200000</v>
      </c>
      <c r="I469" s="155">
        <v>400000</v>
      </c>
      <c r="J469" s="155">
        <v>0</v>
      </c>
    </row>
    <row r="470" spans="1:10" x14ac:dyDescent="0.25">
      <c r="A470" s="156" t="s">
        <v>863</v>
      </c>
      <c r="B470" s="161" t="s">
        <v>884</v>
      </c>
      <c r="C470" s="214" t="s">
        <v>2</v>
      </c>
      <c r="D470" s="146" t="s">
        <v>351</v>
      </c>
      <c r="E470" s="154" t="s">
        <v>396</v>
      </c>
      <c r="F470" s="155">
        <v>95530.778343965794</v>
      </c>
      <c r="G470" s="155">
        <v>296092.91315188142</v>
      </c>
      <c r="H470" s="155">
        <v>58376.308504152796</v>
      </c>
      <c r="I470" s="155">
        <v>0</v>
      </c>
      <c r="J470" s="155">
        <v>0</v>
      </c>
    </row>
    <row r="471" spans="1:10" ht="30" x14ac:dyDescent="0.25">
      <c r="A471" s="165" t="s">
        <v>306</v>
      </c>
      <c r="B471" s="152" t="s">
        <v>322</v>
      </c>
      <c r="C471" s="214" t="s">
        <v>2</v>
      </c>
      <c r="D471" s="146" t="s">
        <v>351</v>
      </c>
      <c r="E471" s="154" t="s">
        <v>396</v>
      </c>
      <c r="F471" s="155">
        <v>2500</v>
      </c>
      <c r="G471" s="155">
        <v>0</v>
      </c>
      <c r="H471" s="155">
        <v>0</v>
      </c>
      <c r="I471" s="155">
        <v>0</v>
      </c>
      <c r="J471" s="155">
        <v>0</v>
      </c>
    </row>
    <row r="472" spans="1:10" ht="30" x14ac:dyDescent="0.25">
      <c r="A472" s="156" t="s">
        <v>307</v>
      </c>
      <c r="B472" s="152" t="s">
        <v>323</v>
      </c>
      <c r="C472" s="214" t="s">
        <v>2</v>
      </c>
      <c r="D472" s="146" t="s">
        <v>149</v>
      </c>
      <c r="E472" s="154" t="s">
        <v>399</v>
      </c>
      <c r="F472" s="155">
        <v>5000</v>
      </c>
      <c r="G472" s="155">
        <v>0</v>
      </c>
      <c r="H472" s="155">
        <v>0</v>
      </c>
      <c r="I472" s="155">
        <v>0</v>
      </c>
      <c r="J472" s="155">
        <v>0</v>
      </c>
    </row>
    <row r="473" spans="1:10" ht="30" x14ac:dyDescent="0.25">
      <c r="A473" s="156" t="s">
        <v>308</v>
      </c>
      <c r="B473" s="152" t="s">
        <v>324</v>
      </c>
      <c r="C473" s="214" t="s">
        <v>2</v>
      </c>
      <c r="D473" s="146" t="s">
        <v>134</v>
      </c>
      <c r="E473" s="154" t="s">
        <v>396</v>
      </c>
      <c r="F473" s="155">
        <v>95530.778343965794</v>
      </c>
      <c r="G473" s="155">
        <v>629426.2464852148</v>
      </c>
      <c r="H473" s="155">
        <v>125042.97517081947</v>
      </c>
      <c r="I473" s="155">
        <v>0</v>
      </c>
      <c r="J473" s="155">
        <v>0</v>
      </c>
    </row>
    <row r="474" spans="1:10" ht="30" x14ac:dyDescent="0.25">
      <c r="A474" s="156" t="s">
        <v>309</v>
      </c>
      <c r="B474" s="152" t="s">
        <v>325</v>
      </c>
      <c r="C474" s="214" t="s">
        <v>2</v>
      </c>
      <c r="D474" s="146" t="s">
        <v>21</v>
      </c>
      <c r="E474" s="154" t="s">
        <v>396</v>
      </c>
      <c r="F474" s="155">
        <v>95530.778343965794</v>
      </c>
      <c r="G474" s="155">
        <v>183411.50367666164</v>
      </c>
      <c r="H474" s="155">
        <v>364577.48749585822</v>
      </c>
      <c r="I474" s="155">
        <v>225032.24426952875</v>
      </c>
      <c r="J474" s="155">
        <v>99809.267533324208</v>
      </c>
    </row>
    <row r="475" spans="1:10" x14ac:dyDescent="0.25">
      <c r="A475" s="156" t="s">
        <v>278</v>
      </c>
      <c r="B475" s="152" t="s">
        <v>267</v>
      </c>
      <c r="C475" s="214" t="s">
        <v>3</v>
      </c>
      <c r="D475" s="146" t="s">
        <v>351</v>
      </c>
      <c r="E475" s="154" t="s">
        <v>397</v>
      </c>
      <c r="F475" s="155">
        <v>90639.07516285828</v>
      </c>
      <c r="G475" s="155">
        <v>49511.050918915447</v>
      </c>
      <c r="H475" s="155">
        <v>38876.240561345396</v>
      </c>
      <c r="I475" s="155">
        <v>61994.000023628752</v>
      </c>
      <c r="J475" s="155">
        <v>68226.166331107859</v>
      </c>
    </row>
    <row r="476" spans="1:10" x14ac:dyDescent="0.25">
      <c r="A476" s="165" t="s">
        <v>277</v>
      </c>
      <c r="B476" s="152" t="s">
        <v>279</v>
      </c>
      <c r="C476" s="214" t="s">
        <v>3</v>
      </c>
      <c r="D476" s="146" t="s">
        <v>351</v>
      </c>
      <c r="E476" s="154" t="s">
        <v>398</v>
      </c>
      <c r="F476" s="155">
        <v>127374.37112528774</v>
      </c>
      <c r="G476" s="155">
        <v>147734.41779942633</v>
      </c>
      <c r="H476" s="155">
        <v>148420.7898024384</v>
      </c>
      <c r="I476" s="155">
        <v>139920.3086383359</v>
      </c>
      <c r="J476" s="155">
        <v>140480.78544345079</v>
      </c>
    </row>
    <row r="477" spans="1:10" x14ac:dyDescent="0.25">
      <c r="A477" s="156" t="s">
        <v>804</v>
      </c>
      <c r="B477" s="161" t="s">
        <v>779</v>
      </c>
      <c r="C477" s="214" t="s">
        <v>3</v>
      </c>
      <c r="D477" s="146" t="s">
        <v>1039</v>
      </c>
      <c r="E477" s="154" t="s">
        <v>398</v>
      </c>
      <c r="F477" s="155">
        <v>0</v>
      </c>
      <c r="G477" s="155">
        <v>80000</v>
      </c>
      <c r="H477" s="155">
        <v>80000</v>
      </c>
      <c r="I477" s="155">
        <v>0</v>
      </c>
      <c r="J477" s="155">
        <v>0</v>
      </c>
    </row>
    <row r="478" spans="1:10" x14ac:dyDescent="0.25">
      <c r="A478" s="156" t="s">
        <v>805</v>
      </c>
      <c r="B478" s="161" t="s">
        <v>780</v>
      </c>
      <c r="C478" s="214" t="s">
        <v>3</v>
      </c>
      <c r="D478" s="146" t="s">
        <v>1040</v>
      </c>
      <c r="E478" s="154" t="s">
        <v>398</v>
      </c>
      <c r="F478" s="155">
        <v>0</v>
      </c>
      <c r="G478" s="155">
        <v>124999.99999999999</v>
      </c>
      <c r="H478" s="155">
        <v>124999.99999999999</v>
      </c>
      <c r="I478" s="155">
        <v>0</v>
      </c>
      <c r="J478" s="155">
        <v>0</v>
      </c>
    </row>
    <row r="479" spans="1:10" x14ac:dyDescent="0.25">
      <c r="A479" s="156" t="s">
        <v>806</v>
      </c>
      <c r="B479" s="161" t="s">
        <v>781</v>
      </c>
      <c r="C479" s="214" t="s">
        <v>3</v>
      </c>
      <c r="D479" s="146" t="s">
        <v>1042</v>
      </c>
      <c r="E479" s="154" t="s">
        <v>398</v>
      </c>
      <c r="F479" s="155">
        <v>95530.778343965794</v>
      </c>
      <c r="G479" s="155">
        <v>46092.91315188141</v>
      </c>
      <c r="H479" s="155">
        <v>8376.308504152792</v>
      </c>
      <c r="I479" s="155">
        <v>0</v>
      </c>
      <c r="J479" s="155">
        <v>0</v>
      </c>
    </row>
    <row r="480" spans="1:10" x14ac:dyDescent="0.25">
      <c r="A480" s="156" t="s">
        <v>807</v>
      </c>
      <c r="B480" s="161" t="s">
        <v>782</v>
      </c>
      <c r="C480" s="214" t="s">
        <v>3</v>
      </c>
      <c r="D480" s="146" t="s">
        <v>1058</v>
      </c>
      <c r="E480" s="154" t="s">
        <v>398</v>
      </c>
      <c r="F480" s="155">
        <v>0</v>
      </c>
      <c r="G480" s="155">
        <v>100000.00000000001</v>
      </c>
      <c r="H480" s="155">
        <v>100000.00000000001</v>
      </c>
      <c r="I480" s="155">
        <v>0</v>
      </c>
      <c r="J480" s="155">
        <v>0</v>
      </c>
    </row>
    <row r="481" spans="1:10" x14ac:dyDescent="0.25">
      <c r="A481" s="162" t="s">
        <v>912</v>
      </c>
      <c r="B481" s="161" t="s">
        <v>783</v>
      </c>
      <c r="C481" s="214" t="s">
        <v>3</v>
      </c>
      <c r="D481" s="146" t="s">
        <v>155</v>
      </c>
      <c r="E481" s="154" t="s">
        <v>398</v>
      </c>
      <c r="F481" s="155">
        <v>114636.93401275892</v>
      </c>
      <c r="G481" s="155">
        <v>55311.495782257662</v>
      </c>
      <c r="H481" s="155">
        <v>10051.570204983414</v>
      </c>
      <c r="I481" s="155">
        <v>0</v>
      </c>
      <c r="J481" s="155">
        <v>0</v>
      </c>
    </row>
    <row r="482" spans="1:10" x14ac:dyDescent="0.25">
      <c r="A482" s="156" t="s">
        <v>808</v>
      </c>
      <c r="B482" s="161" t="s">
        <v>784</v>
      </c>
      <c r="C482" s="214" t="s">
        <v>3</v>
      </c>
      <c r="D482" s="146" t="s">
        <v>155</v>
      </c>
      <c r="E482" s="154" t="s">
        <v>401</v>
      </c>
      <c r="F482" s="155">
        <v>0</v>
      </c>
      <c r="G482" s="155">
        <v>75000</v>
      </c>
      <c r="H482" s="155">
        <v>75000</v>
      </c>
      <c r="I482" s="155">
        <v>0</v>
      </c>
      <c r="J482" s="155">
        <v>0</v>
      </c>
    </row>
    <row r="483" spans="1:10" x14ac:dyDescent="0.25">
      <c r="A483" s="156" t="s">
        <v>809</v>
      </c>
      <c r="B483" s="161" t="s">
        <v>785</v>
      </c>
      <c r="C483" s="214" t="s">
        <v>3</v>
      </c>
      <c r="D483" s="146" t="s">
        <v>155</v>
      </c>
      <c r="E483" s="154" t="s">
        <v>398</v>
      </c>
      <c r="F483" s="155">
        <v>70055.904118908249</v>
      </c>
      <c r="G483" s="155">
        <v>33801.469644713034</v>
      </c>
      <c r="H483" s="155">
        <v>6142.62623637871</v>
      </c>
      <c r="I483" s="155">
        <v>0</v>
      </c>
      <c r="J483" s="155">
        <v>0</v>
      </c>
    </row>
    <row r="484" spans="1:10" ht="30" x14ac:dyDescent="0.25">
      <c r="A484" s="156" t="s">
        <v>810</v>
      </c>
      <c r="B484" s="161" t="s">
        <v>1024</v>
      </c>
      <c r="C484" s="214" t="s">
        <v>3</v>
      </c>
      <c r="D484" s="146" t="s">
        <v>1051</v>
      </c>
      <c r="E484" s="154" t="s">
        <v>401</v>
      </c>
      <c r="F484" s="155">
        <v>0</v>
      </c>
      <c r="G484" s="155">
        <v>249999.99999999997</v>
      </c>
      <c r="H484" s="155">
        <v>750000</v>
      </c>
      <c r="I484" s="155">
        <v>1000000.0000000001</v>
      </c>
      <c r="J484" s="155">
        <v>749999.99999999977</v>
      </c>
    </row>
    <row r="485" spans="1:10" x14ac:dyDescent="0.25">
      <c r="A485" s="156" t="s">
        <v>811</v>
      </c>
      <c r="B485" s="161" t="s">
        <v>1025</v>
      </c>
      <c r="C485" s="214" t="s">
        <v>3</v>
      </c>
      <c r="D485" s="146" t="s">
        <v>1054</v>
      </c>
      <c r="E485" s="154" t="s">
        <v>401</v>
      </c>
      <c r="F485" s="155">
        <v>0</v>
      </c>
      <c r="G485" s="155">
        <v>0</v>
      </c>
      <c r="H485" s="155">
        <v>333333.33333333331</v>
      </c>
      <c r="I485" s="155">
        <v>1166666.6666666665</v>
      </c>
      <c r="J485" s="155">
        <v>1166666.6666666667</v>
      </c>
    </row>
    <row r="486" spans="1:10" x14ac:dyDescent="0.25">
      <c r="A486" s="156" t="s">
        <v>812</v>
      </c>
      <c r="B486" s="161" t="s">
        <v>1026</v>
      </c>
      <c r="C486" s="214" t="s">
        <v>3</v>
      </c>
      <c r="D486" s="146" t="s">
        <v>1049</v>
      </c>
      <c r="E486" s="154" t="s">
        <v>401</v>
      </c>
      <c r="F486" s="155">
        <v>0</v>
      </c>
      <c r="G486" s="155">
        <v>0</v>
      </c>
      <c r="H486" s="155">
        <v>333333.33333333331</v>
      </c>
      <c r="I486" s="155">
        <v>833333.33333333314</v>
      </c>
      <c r="J486" s="155">
        <v>333333.33333333331</v>
      </c>
    </row>
    <row r="487" spans="1:10" x14ac:dyDescent="0.25">
      <c r="A487" s="156" t="s">
        <v>813</v>
      </c>
      <c r="B487" s="161" t="s">
        <v>786</v>
      </c>
      <c r="C487" s="214" t="s">
        <v>3</v>
      </c>
      <c r="D487" s="146" t="s">
        <v>1051</v>
      </c>
      <c r="E487" s="154" t="s">
        <v>398</v>
      </c>
      <c r="F487" s="155">
        <v>0</v>
      </c>
      <c r="G487" s="155">
        <v>75000</v>
      </c>
      <c r="H487" s="155">
        <v>75000</v>
      </c>
      <c r="I487" s="155">
        <v>0</v>
      </c>
      <c r="J487" s="155">
        <v>0</v>
      </c>
    </row>
    <row r="488" spans="1:10" x14ac:dyDescent="0.25">
      <c r="A488" s="156" t="s">
        <v>814</v>
      </c>
      <c r="B488" s="161" t="s">
        <v>787</v>
      </c>
      <c r="C488" s="214" t="s">
        <v>3</v>
      </c>
      <c r="D488" s="146" t="s">
        <v>1053</v>
      </c>
      <c r="E488" s="154" t="s">
        <v>398</v>
      </c>
      <c r="F488" s="155">
        <v>0</v>
      </c>
      <c r="G488" s="155">
        <v>50000.000000000007</v>
      </c>
      <c r="H488" s="155">
        <v>50000.000000000007</v>
      </c>
      <c r="I488" s="155">
        <v>0</v>
      </c>
      <c r="J488" s="155">
        <v>0</v>
      </c>
    </row>
    <row r="489" spans="1:10" x14ac:dyDescent="0.25">
      <c r="A489" s="156" t="s">
        <v>815</v>
      </c>
      <c r="B489" s="161" t="s">
        <v>788</v>
      </c>
      <c r="C489" s="214" t="s">
        <v>3</v>
      </c>
      <c r="D489" s="146" t="s">
        <v>1068</v>
      </c>
      <c r="E489" s="154" t="s">
        <v>398</v>
      </c>
      <c r="F489" s="155">
        <v>63687.18556264387</v>
      </c>
      <c r="G489" s="155">
        <v>30728.608767920919</v>
      </c>
      <c r="H489" s="155">
        <v>5584.2056694352086</v>
      </c>
      <c r="I489" s="155">
        <v>0</v>
      </c>
      <c r="J489" s="155">
        <v>0</v>
      </c>
    </row>
    <row r="490" spans="1:10" ht="30" x14ac:dyDescent="0.25">
      <c r="A490" s="157" t="s">
        <v>442</v>
      </c>
      <c r="B490" s="158" t="s">
        <v>444</v>
      </c>
      <c r="C490" s="214" t="s">
        <v>3</v>
      </c>
      <c r="D490" s="146" t="s">
        <v>1050</v>
      </c>
      <c r="E490" s="154" t="s">
        <v>398</v>
      </c>
      <c r="F490" s="155">
        <v>53958.503051495427</v>
      </c>
      <c r="G490" s="155">
        <v>30765.766948504595</v>
      </c>
      <c r="H490" s="155">
        <v>0</v>
      </c>
      <c r="I490" s="155">
        <v>0</v>
      </c>
      <c r="J490" s="155">
        <v>0</v>
      </c>
    </row>
    <row r="491" spans="1:10" x14ac:dyDescent="0.25">
      <c r="A491" s="168" t="s">
        <v>438</v>
      </c>
      <c r="B491" s="152" t="s">
        <v>327</v>
      </c>
      <c r="C491" s="214" t="s">
        <v>3</v>
      </c>
      <c r="D491" s="146" t="s">
        <v>1050</v>
      </c>
      <c r="E491" s="154" t="s">
        <v>398</v>
      </c>
      <c r="F491" s="155">
        <v>60336.494461977694</v>
      </c>
      <c r="G491" s="155">
        <v>29111.924422005693</v>
      </c>
      <c r="H491" s="155">
        <v>5290.4111160165867</v>
      </c>
      <c r="I491" s="155">
        <v>0</v>
      </c>
      <c r="J491" s="155">
        <v>0</v>
      </c>
    </row>
    <row r="492" spans="1:10" x14ac:dyDescent="0.25">
      <c r="A492" s="159" t="s">
        <v>688</v>
      </c>
      <c r="B492" s="164" t="s">
        <v>688</v>
      </c>
      <c r="C492" s="214" t="s">
        <v>3</v>
      </c>
      <c r="D492" s="146" t="s">
        <v>1054</v>
      </c>
      <c r="E492" s="154" t="s">
        <v>398</v>
      </c>
      <c r="F492" s="155">
        <v>31843.592781321935</v>
      </c>
      <c r="G492" s="155">
        <v>806716.93771729374</v>
      </c>
      <c r="H492" s="155">
        <v>161062.62950138419</v>
      </c>
      <c r="I492" s="155">
        <v>-3.637978807091713E-12</v>
      </c>
      <c r="J492" s="155">
        <v>0</v>
      </c>
    </row>
    <row r="493" spans="1:10" x14ac:dyDescent="0.25">
      <c r="A493" s="156" t="s">
        <v>865</v>
      </c>
      <c r="B493" s="161" t="s">
        <v>887</v>
      </c>
      <c r="C493" s="214" t="s">
        <v>3</v>
      </c>
      <c r="D493" s="146" t="s">
        <v>1054</v>
      </c>
      <c r="E493" s="154" t="s">
        <v>398</v>
      </c>
      <c r="F493" s="155">
        <v>413966.7061571852</v>
      </c>
      <c r="G493" s="155">
        <v>199735.95699148599</v>
      </c>
      <c r="H493" s="155">
        <v>36297.336851328801</v>
      </c>
      <c r="I493" s="155">
        <v>0</v>
      </c>
      <c r="J493" s="155">
        <v>0</v>
      </c>
    </row>
    <row r="494" spans="1:10" x14ac:dyDescent="0.25">
      <c r="A494" s="157" t="s">
        <v>609</v>
      </c>
      <c r="B494" s="160" t="s">
        <v>610</v>
      </c>
      <c r="C494" s="214" t="s">
        <v>5</v>
      </c>
      <c r="D494" s="146" t="s">
        <v>611</v>
      </c>
      <c r="E494" s="154" t="s">
        <v>406</v>
      </c>
      <c r="F494" s="155">
        <v>222905.14946925355</v>
      </c>
      <c r="G494" s="155">
        <v>330261.98982842767</v>
      </c>
      <c r="H494" s="155">
        <v>385002.55403709499</v>
      </c>
      <c r="I494" s="155">
        <v>133408.84538684096</v>
      </c>
      <c r="J494" s="155">
        <v>28421.461278383002</v>
      </c>
    </row>
    <row r="495" spans="1:10" x14ac:dyDescent="0.25">
      <c r="A495" s="157" t="s">
        <v>612</v>
      </c>
      <c r="B495" s="160" t="s">
        <v>988</v>
      </c>
      <c r="C495" s="214" t="s">
        <v>5</v>
      </c>
      <c r="D495" s="146" t="s">
        <v>28</v>
      </c>
      <c r="E495" s="154" t="s">
        <v>406</v>
      </c>
      <c r="F495" s="155">
        <v>31843.592781321935</v>
      </c>
      <c r="G495" s="155">
        <v>47180.284261203931</v>
      </c>
      <c r="H495" s="155">
        <v>54873.825576727832</v>
      </c>
      <c r="I495" s="155">
        <v>19033.098626691553</v>
      </c>
      <c r="J495" s="155">
        <v>4060.2087540547327</v>
      </c>
    </row>
    <row r="496" spans="1:10" x14ac:dyDescent="0.25">
      <c r="A496" s="156" t="s">
        <v>527</v>
      </c>
      <c r="B496" s="152" t="s">
        <v>613</v>
      </c>
      <c r="C496" s="214" t="s">
        <v>5</v>
      </c>
      <c r="D496" s="146" t="s">
        <v>36</v>
      </c>
      <c r="E496" s="154" t="s">
        <v>406</v>
      </c>
      <c r="F496" s="155">
        <v>50949.748450115098</v>
      </c>
      <c r="G496" s="155">
        <v>66249.55368100341</v>
      </c>
      <c r="H496" s="155">
        <v>12800.697868881498</v>
      </c>
      <c r="I496" s="155">
        <v>0</v>
      </c>
      <c r="J496" s="155">
        <v>0</v>
      </c>
    </row>
    <row r="497" spans="1:10" x14ac:dyDescent="0.25">
      <c r="A497" s="157" t="s">
        <v>475</v>
      </c>
      <c r="B497" s="160" t="s">
        <v>536</v>
      </c>
      <c r="C497" s="214" t="s">
        <v>5</v>
      </c>
      <c r="D497" s="146" t="s">
        <v>351</v>
      </c>
      <c r="E497" s="154" t="s">
        <v>406</v>
      </c>
      <c r="F497" s="155">
        <v>261117.46080683984</v>
      </c>
      <c r="G497" s="155">
        <v>149378.33094187229</v>
      </c>
      <c r="H497" s="155">
        <v>221360.13472916847</v>
      </c>
      <c r="I497" s="155">
        <v>286517.02840553748</v>
      </c>
      <c r="J497" s="155">
        <v>66627.045116581925</v>
      </c>
    </row>
    <row r="498" spans="1:10" x14ac:dyDescent="0.25">
      <c r="A498" s="156" t="s">
        <v>832</v>
      </c>
      <c r="B498" s="161" t="s">
        <v>930</v>
      </c>
      <c r="C498" s="214" t="s">
        <v>5</v>
      </c>
      <c r="D498" s="146" t="s">
        <v>351</v>
      </c>
      <c r="E498" s="154" t="s">
        <v>406</v>
      </c>
      <c r="F498" s="155">
        <v>318435.92781321931</v>
      </c>
      <c r="G498" s="155">
        <v>784982.79003331659</v>
      </c>
      <c r="H498" s="155">
        <v>763869.40276397218</v>
      </c>
      <c r="I498" s="155">
        <v>763996.3697873184</v>
      </c>
      <c r="J498" s="155">
        <v>1049364.2251110815</v>
      </c>
    </row>
    <row r="499" spans="1:10" x14ac:dyDescent="0.25">
      <c r="A499" s="156" t="s">
        <v>866</v>
      </c>
      <c r="B499" s="161" t="s">
        <v>888</v>
      </c>
      <c r="C499" s="214" t="s">
        <v>3</v>
      </c>
      <c r="D499" s="146" t="s">
        <v>1046</v>
      </c>
      <c r="E499" s="154" t="s">
        <v>398</v>
      </c>
      <c r="F499" s="155">
        <v>0</v>
      </c>
      <c r="G499" s="155">
        <v>25000.000000000004</v>
      </c>
      <c r="H499" s="155">
        <v>25000.000000000004</v>
      </c>
      <c r="I499" s="155">
        <v>0</v>
      </c>
      <c r="J499" s="155">
        <v>0</v>
      </c>
    </row>
    <row r="500" spans="1:10" x14ac:dyDescent="0.25">
      <c r="A500" s="157" t="s">
        <v>486</v>
      </c>
      <c r="B500" s="158" t="s">
        <v>487</v>
      </c>
      <c r="C500" s="214" t="s">
        <v>2</v>
      </c>
      <c r="D500" s="146" t="s">
        <v>351</v>
      </c>
      <c r="E500" s="154" t="s">
        <v>399</v>
      </c>
      <c r="F500" s="155">
        <v>108268.21545649454</v>
      </c>
      <c r="G500" s="155">
        <v>160990.92179617906</v>
      </c>
      <c r="H500" s="155">
        <v>193657.67133207261</v>
      </c>
      <c r="I500" s="155">
        <v>191432.26234258548</v>
      </c>
      <c r="J500" s="155">
        <v>191908.66762693305</v>
      </c>
    </row>
    <row r="501" spans="1:10" x14ac:dyDescent="0.25">
      <c r="A501" s="157" t="s">
        <v>488</v>
      </c>
      <c r="B501" s="158" t="s">
        <v>489</v>
      </c>
      <c r="C501" s="214" t="s">
        <v>2</v>
      </c>
      <c r="D501" s="146" t="s">
        <v>351</v>
      </c>
      <c r="E501" s="154" t="s">
        <v>396</v>
      </c>
      <c r="F501" s="155">
        <v>969190.96575789584</v>
      </c>
      <c r="G501" s="155">
        <v>1172986.0736371879</v>
      </c>
      <c r="H501" s="155">
        <v>812983.79734488414</v>
      </c>
      <c r="I501" s="155">
        <v>266520.08393564814</v>
      </c>
      <c r="J501" s="155">
        <v>326040.5878627713</v>
      </c>
    </row>
    <row r="502" spans="1:10" x14ac:dyDescent="0.25">
      <c r="A502" s="157" t="s">
        <v>661</v>
      </c>
      <c r="B502" s="160" t="s">
        <v>663</v>
      </c>
      <c r="C502" s="214" t="s">
        <v>2</v>
      </c>
      <c r="D502" s="146" t="s">
        <v>33</v>
      </c>
      <c r="E502" s="154" t="s">
        <v>399</v>
      </c>
      <c r="F502" s="155">
        <v>47765.389171982897</v>
      </c>
      <c r="G502" s="155">
        <v>85546.456575940712</v>
      </c>
      <c r="H502" s="155">
        <v>16688.154252076398</v>
      </c>
      <c r="I502" s="155">
        <v>-1.8189894035458565E-12</v>
      </c>
      <c r="J502" s="155">
        <v>0</v>
      </c>
    </row>
    <row r="503" spans="1:10" x14ac:dyDescent="0.25">
      <c r="A503" s="157" t="s">
        <v>684</v>
      </c>
      <c r="B503" s="160" t="s">
        <v>686</v>
      </c>
      <c r="C503" s="214" t="s">
        <v>5</v>
      </c>
      <c r="D503" s="146" t="s">
        <v>33</v>
      </c>
      <c r="E503" s="154" t="s">
        <v>406</v>
      </c>
      <c r="F503" s="155">
        <v>222905.14946925355</v>
      </c>
      <c r="G503" s="155">
        <v>330261.98982842767</v>
      </c>
      <c r="H503" s="155">
        <v>385002.55403709499</v>
      </c>
      <c r="I503" s="155">
        <v>181251.75372017417</v>
      </c>
      <c r="J503" s="155">
        <v>37990.042945049645</v>
      </c>
    </row>
    <row r="504" spans="1:10" x14ac:dyDescent="0.25">
      <c r="A504" s="157" t="s">
        <v>685</v>
      </c>
      <c r="B504" s="160" t="s">
        <v>687</v>
      </c>
      <c r="C504" s="214" t="s">
        <v>5</v>
      </c>
      <c r="D504" s="146" t="s">
        <v>33</v>
      </c>
      <c r="E504" s="154" t="s">
        <v>406</v>
      </c>
      <c r="F504" s="155">
        <v>76424.622675172635</v>
      </c>
      <c r="G504" s="155">
        <v>38232.682226889461</v>
      </c>
      <c r="H504" s="155">
        <v>23269.311384146866</v>
      </c>
      <c r="I504" s="155">
        <v>26993.862704059728</v>
      </c>
      <c r="J504" s="155">
        <v>9744.5010097312988</v>
      </c>
    </row>
    <row r="505" spans="1:10" ht="30" x14ac:dyDescent="0.25">
      <c r="A505" s="157" t="s">
        <v>557</v>
      </c>
      <c r="B505" s="158" t="s">
        <v>466</v>
      </c>
      <c r="C505" s="214" t="s">
        <v>2</v>
      </c>
      <c r="D505" s="146" t="s">
        <v>33</v>
      </c>
      <c r="E505" s="154" t="s">
        <v>399</v>
      </c>
      <c r="F505" s="155">
        <v>2500</v>
      </c>
      <c r="G505" s="155">
        <v>0</v>
      </c>
      <c r="H505" s="155">
        <v>0</v>
      </c>
      <c r="I505" s="155">
        <v>0</v>
      </c>
      <c r="J505" s="155">
        <v>0</v>
      </c>
    </row>
    <row r="506" spans="1:10" x14ac:dyDescent="0.25">
      <c r="A506" s="157" t="s">
        <v>575</v>
      </c>
      <c r="B506" s="160" t="s">
        <v>576</v>
      </c>
      <c r="C506" s="214" t="s">
        <v>2</v>
      </c>
      <c r="D506" s="146" t="s">
        <v>33</v>
      </c>
      <c r="E506" s="154" t="s">
        <v>399</v>
      </c>
      <c r="F506" s="155">
        <v>2500</v>
      </c>
      <c r="G506" s="155">
        <v>0</v>
      </c>
      <c r="H506" s="155">
        <v>0</v>
      </c>
      <c r="I506" s="155">
        <v>0</v>
      </c>
      <c r="J506" s="155">
        <v>0</v>
      </c>
    </row>
    <row r="507" spans="1:10" x14ac:dyDescent="0.25">
      <c r="A507" s="157" t="s">
        <v>660</v>
      </c>
      <c r="B507" s="160" t="s">
        <v>662</v>
      </c>
      <c r="C507" s="214" t="s">
        <v>2</v>
      </c>
      <c r="D507" s="146" t="s">
        <v>33</v>
      </c>
      <c r="E507" s="154" t="s">
        <v>399</v>
      </c>
      <c r="F507" s="155">
        <v>31843.592781321935</v>
      </c>
      <c r="G507" s="155">
        <v>77864.304383960465</v>
      </c>
      <c r="H507" s="155">
        <v>15292.102834717609</v>
      </c>
      <c r="I507" s="155">
        <v>0</v>
      </c>
      <c r="J507" s="155">
        <v>0</v>
      </c>
    </row>
    <row r="508" spans="1:10" x14ac:dyDescent="0.25">
      <c r="A508" s="157" t="s">
        <v>572</v>
      </c>
      <c r="B508" s="160" t="s">
        <v>573</v>
      </c>
      <c r="C508" s="214" t="s">
        <v>2</v>
      </c>
      <c r="D508" s="146" t="s">
        <v>14</v>
      </c>
      <c r="E508" s="154" t="s">
        <v>399</v>
      </c>
      <c r="F508" s="155">
        <v>9553.0778343965794</v>
      </c>
      <c r="G508" s="155">
        <v>20446.922165603421</v>
      </c>
      <c r="H508" s="155">
        <v>0</v>
      </c>
      <c r="I508" s="155">
        <v>0</v>
      </c>
      <c r="J508" s="155">
        <v>0</v>
      </c>
    </row>
    <row r="509" spans="1:10" ht="30" x14ac:dyDescent="0.25">
      <c r="A509" s="157" t="s">
        <v>517</v>
      </c>
      <c r="B509" s="163" t="s">
        <v>992</v>
      </c>
      <c r="C509" s="214" t="s">
        <v>5</v>
      </c>
      <c r="D509" s="146" t="s">
        <v>14</v>
      </c>
      <c r="E509" s="154" t="s">
        <v>406</v>
      </c>
      <c r="F509" s="155">
        <v>254748.74225057548</v>
      </c>
      <c r="G509" s="155">
        <v>210775.60742296494</v>
      </c>
      <c r="H509" s="155">
        <v>213411.92128048959</v>
      </c>
      <c r="I509" s="155">
        <v>280482.38568019914</v>
      </c>
      <c r="J509" s="155">
        <v>65815.00336577103</v>
      </c>
    </row>
    <row r="510" spans="1:10" x14ac:dyDescent="0.25">
      <c r="A510" s="157" t="s">
        <v>477</v>
      </c>
      <c r="B510" s="160" t="s">
        <v>538</v>
      </c>
      <c r="C510" s="214" t="s">
        <v>5</v>
      </c>
      <c r="D510" s="146" t="s">
        <v>14</v>
      </c>
      <c r="E510" s="154" t="s">
        <v>406</v>
      </c>
      <c r="F510" s="155">
        <v>9553.0778343965794</v>
      </c>
      <c r="G510" s="155">
        <v>25713.874648521465</v>
      </c>
      <c r="H510" s="155">
        <v>5058.5475170819482</v>
      </c>
      <c r="I510" s="155">
        <v>0</v>
      </c>
      <c r="J510" s="155">
        <v>0</v>
      </c>
    </row>
    <row r="511" spans="1:10" x14ac:dyDescent="0.25">
      <c r="A511" s="157" t="s">
        <v>568</v>
      </c>
      <c r="B511" s="160" t="s">
        <v>570</v>
      </c>
      <c r="C511" s="214" t="s">
        <v>2</v>
      </c>
      <c r="D511" s="146" t="s">
        <v>14</v>
      </c>
      <c r="E511" s="154" t="s">
        <v>400</v>
      </c>
      <c r="F511" s="155">
        <v>318435.92781321931</v>
      </c>
      <c r="G511" s="155">
        <v>638469.50927870627</v>
      </c>
      <c r="H511" s="155">
        <v>320504.93910061195</v>
      </c>
      <c r="I511" s="155">
        <v>138017.65626691567</v>
      </c>
      <c r="J511" s="155">
        <v>40602.087540546796</v>
      </c>
    </row>
    <row r="512" spans="1:10" x14ac:dyDescent="0.25">
      <c r="A512" s="157" t="s">
        <v>569</v>
      </c>
      <c r="B512" s="160" t="s">
        <v>571</v>
      </c>
      <c r="C512" s="214" t="s">
        <v>2</v>
      </c>
      <c r="D512" s="146" t="s">
        <v>21</v>
      </c>
      <c r="E512" s="154" t="s">
        <v>400</v>
      </c>
      <c r="F512" s="155">
        <v>191061.55668793159</v>
      </c>
      <c r="G512" s="155">
        <v>484713.28056722344</v>
      </c>
      <c r="H512" s="155">
        <v>372716.60179370048</v>
      </c>
      <c r="I512" s="155">
        <v>114828.0584268161</v>
      </c>
      <c r="J512" s="155">
        <v>24361.252524328265</v>
      </c>
    </row>
    <row r="513" spans="1:10" x14ac:dyDescent="0.25">
      <c r="A513" s="156" t="s">
        <v>860</v>
      </c>
      <c r="B513" s="161" t="s">
        <v>881</v>
      </c>
      <c r="C513" s="214" t="s">
        <v>2</v>
      </c>
      <c r="D513" s="146" t="s">
        <v>14</v>
      </c>
      <c r="E513" s="154" t="s">
        <v>400</v>
      </c>
      <c r="F513" s="155">
        <v>15921.796390660968</v>
      </c>
      <c r="G513" s="155">
        <v>419423.47546393535</v>
      </c>
      <c r="H513" s="155">
        <v>499523.99195503065</v>
      </c>
      <c r="I513" s="155">
        <v>296433.96514667902</v>
      </c>
      <c r="J513" s="155">
        <v>43696.771043693996</v>
      </c>
    </row>
    <row r="514" spans="1:10" x14ac:dyDescent="0.25">
      <c r="A514" s="156" t="s">
        <v>861</v>
      </c>
      <c r="B514" s="161" t="s">
        <v>882</v>
      </c>
      <c r="C514" s="214" t="s">
        <v>2</v>
      </c>
      <c r="D514" s="146" t="s">
        <v>21</v>
      </c>
      <c r="E514" s="154" t="s">
        <v>400</v>
      </c>
      <c r="F514" s="155">
        <v>15921.796390660968</v>
      </c>
      <c r="G514" s="155">
        <v>419423.47546393535</v>
      </c>
      <c r="H514" s="155">
        <v>499523.99195503065</v>
      </c>
      <c r="I514" s="155">
        <v>296433.96514667902</v>
      </c>
      <c r="J514" s="155">
        <v>43696.771043693996</v>
      </c>
    </row>
    <row r="515" spans="1:10" x14ac:dyDescent="0.25">
      <c r="A515" s="157" t="s">
        <v>601</v>
      </c>
      <c r="B515" s="160" t="s">
        <v>993</v>
      </c>
      <c r="C515" s="214" t="s">
        <v>5</v>
      </c>
      <c r="D515" s="146" t="s">
        <v>30</v>
      </c>
      <c r="E515" s="154" t="s">
        <v>407</v>
      </c>
      <c r="F515" s="155">
        <v>63687.18556264387</v>
      </c>
      <c r="G515" s="155">
        <v>94360.568522407862</v>
      </c>
      <c r="H515" s="155">
        <v>117262.63448678903</v>
      </c>
      <c r="I515" s="155">
        <v>39569.193920049773</v>
      </c>
      <c r="J515" s="155">
        <v>8120.4175081094654</v>
      </c>
    </row>
    <row r="516" spans="1:10" ht="30" x14ac:dyDescent="0.25">
      <c r="A516" s="156" t="s">
        <v>830</v>
      </c>
      <c r="B516" s="161" t="s">
        <v>848</v>
      </c>
      <c r="C516" s="214" t="s">
        <v>5</v>
      </c>
      <c r="D516" s="146" t="s">
        <v>37</v>
      </c>
      <c r="E516" s="154" t="s">
        <v>406</v>
      </c>
      <c r="F516" s="155">
        <v>127374.37112528774</v>
      </c>
      <c r="G516" s="155">
        <v>272637.28245352959</v>
      </c>
      <c r="H516" s="155">
        <v>298169.19352780527</v>
      </c>
      <c r="I516" s="155">
        <v>456403.60916404234</v>
      </c>
      <c r="J516" s="155">
        <v>322061.55942237208</v>
      </c>
    </row>
    <row r="517" spans="1:10" x14ac:dyDescent="0.25">
      <c r="A517" s="157" t="s">
        <v>592</v>
      </c>
      <c r="B517" s="160" t="s">
        <v>593</v>
      </c>
      <c r="C517" s="214" t="s">
        <v>5</v>
      </c>
      <c r="D517" s="146" t="s">
        <v>37</v>
      </c>
      <c r="E517" s="154" t="s">
        <v>406</v>
      </c>
      <c r="F517" s="155">
        <v>31843.592781321935</v>
      </c>
      <c r="G517" s="155">
        <v>88846.950927870595</v>
      </c>
      <c r="H517" s="155">
        <v>82318.250576727864</v>
      </c>
      <c r="I517" s="155">
        <v>22855.316960024895</v>
      </c>
      <c r="J517" s="155">
        <v>4060.2087540547172</v>
      </c>
    </row>
    <row r="518" spans="1:10" x14ac:dyDescent="0.25">
      <c r="A518" s="157" t="s">
        <v>590</v>
      </c>
      <c r="B518" s="160" t="s">
        <v>591</v>
      </c>
      <c r="C518" s="214" t="s">
        <v>5</v>
      </c>
      <c r="D518" s="146" t="s">
        <v>37</v>
      </c>
      <c r="E518" s="154" t="s">
        <v>406</v>
      </c>
      <c r="F518" s="155">
        <v>191061.55668793159</v>
      </c>
      <c r="G518" s="155">
        <v>867434.96003247297</v>
      </c>
      <c r="H518" s="155">
        <v>997631.18470365775</v>
      </c>
      <c r="I518" s="155">
        <v>1401547.1296241709</v>
      </c>
      <c r="J518" s="155">
        <v>1485721.178165176</v>
      </c>
    </row>
    <row r="519" spans="1:10" ht="30" x14ac:dyDescent="0.25">
      <c r="A519" s="156" t="s">
        <v>867</v>
      </c>
      <c r="B519" s="161" t="s">
        <v>889</v>
      </c>
      <c r="C519" s="214" t="s">
        <v>3</v>
      </c>
      <c r="D519" s="146" t="s">
        <v>1049</v>
      </c>
      <c r="E519" s="154" t="s">
        <v>398</v>
      </c>
      <c r="F519" s="155">
        <v>127374.37112528774</v>
      </c>
      <c r="G519" s="155">
        <v>394790.55086917523</v>
      </c>
      <c r="H519" s="155">
        <v>77835.0780055371</v>
      </c>
      <c r="I519" s="155">
        <v>0</v>
      </c>
      <c r="J519" s="155">
        <v>0</v>
      </c>
    </row>
    <row r="520" spans="1:10" ht="30" x14ac:dyDescent="0.25">
      <c r="A520" s="156" t="s">
        <v>868</v>
      </c>
      <c r="B520" s="161" t="s">
        <v>890</v>
      </c>
      <c r="C520" s="214" t="s">
        <v>3</v>
      </c>
      <c r="D520" s="146" t="s">
        <v>1049</v>
      </c>
      <c r="E520" s="154" t="s">
        <v>398</v>
      </c>
      <c r="F520" s="155">
        <v>12737.437112528774</v>
      </c>
      <c r="G520" s="155">
        <v>7262.4710402807896</v>
      </c>
      <c r="H520" s="155">
        <v>0</v>
      </c>
      <c r="I520" s="155">
        <v>0</v>
      </c>
      <c r="J520" s="155">
        <v>0</v>
      </c>
    </row>
    <row r="521" spans="1:10" x14ac:dyDescent="0.25">
      <c r="A521" s="156" t="s">
        <v>565</v>
      </c>
      <c r="B521" s="160" t="s">
        <v>566</v>
      </c>
      <c r="C521" s="214" t="s">
        <v>195</v>
      </c>
      <c r="D521" s="146" t="s">
        <v>564</v>
      </c>
      <c r="E521" s="154" t="s">
        <v>397</v>
      </c>
      <c r="F521" s="155">
        <v>31843.592781321935</v>
      </c>
      <c r="G521" s="155">
        <v>47350.271116523247</v>
      </c>
      <c r="H521" s="155">
        <v>74605.197450609601</v>
      </c>
      <c r="I521" s="155">
        <v>77480.077159584005</v>
      </c>
      <c r="J521" s="155">
        <v>77620.196360862741</v>
      </c>
    </row>
    <row r="522" spans="1:10" x14ac:dyDescent="0.25">
      <c r="A522" s="156" t="s">
        <v>914</v>
      </c>
      <c r="B522" s="164" t="s">
        <v>915</v>
      </c>
      <c r="C522" s="214" t="s">
        <v>262</v>
      </c>
      <c r="D522" s="146" t="s">
        <v>351</v>
      </c>
      <c r="E522" s="154" t="s">
        <v>397</v>
      </c>
      <c r="F522" s="155">
        <v>0</v>
      </c>
      <c r="G522" s="155">
        <v>489999.99999999994</v>
      </c>
      <c r="H522" s="155">
        <v>700000.00000000012</v>
      </c>
      <c r="I522" s="155">
        <v>700000.00000000012</v>
      </c>
      <c r="J522" s="155">
        <v>799999.99999999988</v>
      </c>
    </row>
    <row r="523" spans="1:10" ht="30" x14ac:dyDescent="0.25">
      <c r="A523" s="156" t="s">
        <v>1011</v>
      </c>
      <c r="B523" s="161" t="s">
        <v>841</v>
      </c>
      <c r="C523" s="214" t="s">
        <v>5</v>
      </c>
      <c r="D523" s="146" t="s">
        <v>502</v>
      </c>
      <c r="E523" s="154" t="s">
        <v>406</v>
      </c>
      <c r="F523" s="155">
        <v>31843.592781321935</v>
      </c>
      <c r="G523" s="155">
        <v>380626.94216475013</v>
      </c>
      <c r="H523" s="155">
        <v>907783.10554522614</v>
      </c>
      <c r="I523" s="155">
        <v>997361.03568406822</v>
      </c>
      <c r="J523" s="155">
        <v>996454.51151884324</v>
      </c>
    </row>
    <row r="524" spans="1:10" x14ac:dyDescent="0.25">
      <c r="A524" s="156" t="s">
        <v>859</v>
      </c>
      <c r="B524" s="161" t="s">
        <v>879</v>
      </c>
      <c r="C524" s="214" t="s">
        <v>2</v>
      </c>
      <c r="D524" s="146" t="s">
        <v>903</v>
      </c>
      <c r="E524" s="154" t="s">
        <v>400</v>
      </c>
      <c r="F524" s="155">
        <v>95530.778343965794</v>
      </c>
      <c r="G524" s="155">
        <v>254426.2464852148</v>
      </c>
      <c r="H524" s="155">
        <v>50042.97517081946</v>
      </c>
      <c r="I524" s="155">
        <v>0</v>
      </c>
      <c r="J524" s="155">
        <v>0</v>
      </c>
    </row>
    <row r="525" spans="1:10" x14ac:dyDescent="0.25">
      <c r="A525" s="162" t="s">
        <v>853</v>
      </c>
      <c r="B525" s="161" t="s">
        <v>856</v>
      </c>
      <c r="C525" s="214" t="s">
        <v>2</v>
      </c>
      <c r="D525" s="146" t="s">
        <v>147</v>
      </c>
      <c r="E525" s="154" t="s">
        <v>400</v>
      </c>
      <c r="F525" s="155">
        <v>95530.778343965794</v>
      </c>
      <c r="G525" s="155">
        <v>254426.2464852148</v>
      </c>
      <c r="H525" s="155">
        <v>50042.97517081946</v>
      </c>
      <c r="I525" s="155">
        <v>0</v>
      </c>
      <c r="J525" s="155">
        <v>0</v>
      </c>
    </row>
    <row r="526" spans="1:10" x14ac:dyDescent="0.25">
      <c r="A526" s="162" t="s">
        <v>854</v>
      </c>
      <c r="B526" s="161" t="s">
        <v>857</v>
      </c>
      <c r="C526" s="214" t="s">
        <v>2</v>
      </c>
      <c r="D526" s="146" t="s">
        <v>147</v>
      </c>
      <c r="E526" s="154" t="s">
        <v>400</v>
      </c>
      <c r="F526" s="155">
        <v>0</v>
      </c>
      <c r="G526" s="155">
        <v>100000.00000000001</v>
      </c>
      <c r="H526" s="155">
        <v>199999.99999999997</v>
      </c>
      <c r="I526" s="155">
        <v>100000.00000000001</v>
      </c>
      <c r="J526" s="155">
        <v>0</v>
      </c>
    </row>
    <row r="527" spans="1:10" x14ac:dyDescent="0.25">
      <c r="A527" s="162" t="s">
        <v>855</v>
      </c>
      <c r="B527" s="161" t="s">
        <v>858</v>
      </c>
      <c r="C527" s="214" t="s">
        <v>2</v>
      </c>
      <c r="D527" s="146" t="s">
        <v>48</v>
      </c>
      <c r="E527" s="154" t="s">
        <v>400</v>
      </c>
      <c r="F527" s="155">
        <v>127374.37112528774</v>
      </c>
      <c r="G527" s="155">
        <v>355387.80371148238</v>
      </c>
      <c r="H527" s="155">
        <v>146191.93564024472</v>
      </c>
      <c r="I527" s="155">
        <v>54805.054506766202</v>
      </c>
      <c r="J527" s="155">
        <v>16240.835016218927</v>
      </c>
    </row>
    <row r="528" spans="1:10" ht="30" x14ac:dyDescent="0.25">
      <c r="A528" s="156" t="s">
        <v>1014</v>
      </c>
      <c r="B528" s="161" t="s">
        <v>1015</v>
      </c>
      <c r="C528" s="214" t="s">
        <v>3</v>
      </c>
      <c r="D528" s="146" t="s">
        <v>351</v>
      </c>
      <c r="E528" s="154" t="s">
        <v>398</v>
      </c>
      <c r="F528" s="155">
        <v>9934.5830592691236</v>
      </c>
      <c r="G528" s="155">
        <v>79768.323340396775</v>
      </c>
      <c r="H528" s="155">
        <v>177965.75289722282</v>
      </c>
      <c r="I528" s="155">
        <v>90651.158425329064</v>
      </c>
      <c r="J528" s="155">
        <v>98865.084162573767</v>
      </c>
    </row>
    <row r="529" spans="1:10" x14ac:dyDescent="0.25">
      <c r="A529" s="156" t="s">
        <v>1016</v>
      </c>
      <c r="B529" s="161" t="s">
        <v>1017</v>
      </c>
      <c r="C529" s="214" t="s">
        <v>5</v>
      </c>
      <c r="D529" s="146" t="s">
        <v>351</v>
      </c>
      <c r="E529" s="154" t="s">
        <v>407</v>
      </c>
      <c r="F529" s="155">
        <v>191001.33232871379</v>
      </c>
      <c r="G529" s="155">
        <v>298838.75424653536</v>
      </c>
      <c r="H529" s="155">
        <v>264622.84024653537</v>
      </c>
      <c r="I529" s="155">
        <v>188855.52399999998</v>
      </c>
      <c r="J529" s="155">
        <v>50411.524000000005</v>
      </c>
    </row>
    <row r="530" spans="1:10" ht="30" x14ac:dyDescent="0.25">
      <c r="A530" s="156" t="s">
        <v>1018</v>
      </c>
      <c r="B530" s="161" t="s">
        <v>1019</v>
      </c>
      <c r="C530" s="214" t="s">
        <v>5</v>
      </c>
      <c r="D530" s="146" t="s">
        <v>351</v>
      </c>
      <c r="E530" s="154" t="s">
        <v>407</v>
      </c>
      <c r="F530" s="155">
        <v>0</v>
      </c>
      <c r="G530" s="155">
        <v>0</v>
      </c>
      <c r="H530" s="155">
        <v>184649.10971909098</v>
      </c>
      <c r="I530" s="155">
        <v>295438.57555054559</v>
      </c>
      <c r="J530" s="155">
        <v>596416.62439266383</v>
      </c>
    </row>
    <row r="531" spans="1:10" x14ac:dyDescent="0.25">
      <c r="A531" s="156" t="s">
        <v>871</v>
      </c>
      <c r="B531" s="161" t="s">
        <v>896</v>
      </c>
      <c r="C531" s="214" t="s">
        <v>3</v>
      </c>
      <c r="D531" s="146" t="s">
        <v>1063</v>
      </c>
      <c r="E531" s="154" t="s">
        <v>407</v>
      </c>
      <c r="F531" s="155">
        <v>78335.238242051957</v>
      </c>
      <c r="G531" s="155">
        <v>138981.66694664719</v>
      </c>
      <c r="H531" s="155">
        <v>440695.45239516633</v>
      </c>
      <c r="I531" s="155">
        <v>493800.98981257668</v>
      </c>
      <c r="J531" s="155">
        <v>910812.34971438907</v>
      </c>
    </row>
    <row r="532" spans="1:10" x14ac:dyDescent="0.25">
      <c r="A532" s="156" t="s">
        <v>872</v>
      </c>
      <c r="B532" s="161" t="s">
        <v>897</v>
      </c>
      <c r="C532" s="214" t="s">
        <v>3</v>
      </c>
      <c r="D532" s="146" t="s">
        <v>1050</v>
      </c>
      <c r="E532" s="154" t="s">
        <v>407</v>
      </c>
      <c r="F532" s="155">
        <v>0</v>
      </c>
      <c r="G532" s="155">
        <v>25000.000000000004</v>
      </c>
      <c r="H532" s="155">
        <v>25000.000000000004</v>
      </c>
      <c r="I532" s="155">
        <v>0</v>
      </c>
      <c r="J532" s="155">
        <v>0</v>
      </c>
    </row>
    <row r="533" spans="1:10" x14ac:dyDescent="0.25">
      <c r="A533" s="156" t="s">
        <v>873</v>
      </c>
      <c r="B533" s="161" t="s">
        <v>898</v>
      </c>
      <c r="C533" s="214" t="s">
        <v>3</v>
      </c>
      <c r="D533" s="146" t="s">
        <v>1065</v>
      </c>
      <c r="E533" s="154" t="s">
        <v>407</v>
      </c>
      <c r="F533" s="155">
        <v>31843.592781321935</v>
      </c>
      <c r="G533" s="155">
        <v>18156.677600701947</v>
      </c>
      <c r="H533" s="155">
        <v>0</v>
      </c>
      <c r="I533" s="155">
        <v>0</v>
      </c>
      <c r="J533" s="155">
        <v>0</v>
      </c>
    </row>
    <row r="534" spans="1:10" x14ac:dyDescent="0.25">
      <c r="A534" s="156" t="s">
        <v>874</v>
      </c>
      <c r="B534" s="161" t="s">
        <v>899</v>
      </c>
      <c r="C534" s="214" t="s">
        <v>3</v>
      </c>
      <c r="D534" s="146" t="s">
        <v>1040</v>
      </c>
      <c r="E534" s="154" t="s">
        <v>407</v>
      </c>
      <c r="F534" s="155">
        <v>0</v>
      </c>
      <c r="G534" s="155">
        <v>25000.000000000004</v>
      </c>
      <c r="H534" s="155">
        <v>25000.000000000004</v>
      </c>
      <c r="I534" s="155">
        <v>0</v>
      </c>
      <c r="J534" s="155">
        <v>0</v>
      </c>
    </row>
    <row r="535" spans="1:10" x14ac:dyDescent="0.25">
      <c r="A535" s="156" t="s">
        <v>875</v>
      </c>
      <c r="B535" s="161" t="s">
        <v>900</v>
      </c>
      <c r="C535" s="214" t="s">
        <v>3</v>
      </c>
      <c r="D535" s="146" t="s">
        <v>1041</v>
      </c>
      <c r="E535" s="154" t="s">
        <v>407</v>
      </c>
      <c r="F535" s="155">
        <v>0</v>
      </c>
      <c r="G535" s="155">
        <v>25000.000000000004</v>
      </c>
      <c r="H535" s="155">
        <v>25000.000000000004</v>
      </c>
      <c r="I535" s="155">
        <v>0</v>
      </c>
      <c r="J535" s="155">
        <v>0</v>
      </c>
    </row>
    <row r="536" spans="1:10" x14ac:dyDescent="0.25">
      <c r="A536" s="156" t="s">
        <v>876</v>
      </c>
      <c r="B536" s="161" t="s">
        <v>901</v>
      </c>
      <c r="C536" s="214" t="s">
        <v>3</v>
      </c>
      <c r="D536" s="146" t="s">
        <v>1044</v>
      </c>
      <c r="E536" s="154" t="s">
        <v>407</v>
      </c>
      <c r="F536" s="155">
        <v>0</v>
      </c>
      <c r="G536" s="155">
        <v>25000.000000000004</v>
      </c>
      <c r="H536" s="155">
        <v>25000.000000000004</v>
      </c>
      <c r="I536" s="155">
        <v>0</v>
      </c>
      <c r="J536" s="155">
        <v>0</v>
      </c>
    </row>
    <row r="537" spans="1:10" ht="30" x14ac:dyDescent="0.25">
      <c r="A537" s="156" t="s">
        <v>1012</v>
      </c>
      <c r="B537" s="161" t="s">
        <v>1013</v>
      </c>
      <c r="C537" s="214" t="s">
        <v>3</v>
      </c>
      <c r="D537" s="146" t="s">
        <v>351</v>
      </c>
      <c r="E537" s="154" t="s">
        <v>407</v>
      </c>
      <c r="F537" s="155">
        <v>20000</v>
      </c>
      <c r="G537" s="155">
        <v>300000</v>
      </c>
      <c r="H537" s="155">
        <v>900000</v>
      </c>
      <c r="I537" s="155">
        <v>500000</v>
      </c>
      <c r="J537" s="155">
        <v>600000</v>
      </c>
    </row>
    <row r="538" spans="1:10" s="220" customFormat="1" ht="15.75" x14ac:dyDescent="0.25">
      <c r="A538" s="201"/>
      <c r="B538" s="200" t="s">
        <v>634</v>
      </c>
      <c r="C538" s="199"/>
      <c r="D538" s="199"/>
      <c r="E538" s="199"/>
      <c r="F538" s="198">
        <f>SUM(F4:F537)</f>
        <v>78796582.227745697</v>
      </c>
      <c r="G538" s="198">
        <f>SUM(G4:G537)</f>
        <v>119839054.24460755</v>
      </c>
      <c r="H538" s="198">
        <f>SUM(H4:H537)</f>
        <v>115272264.79761551</v>
      </c>
      <c r="I538" s="198">
        <f>SUM(I4:I537)</f>
        <v>98038811.765842855</v>
      </c>
      <c r="J538" s="198">
        <f>SUM(J4:J537)</f>
        <v>96088581.323733032</v>
      </c>
    </row>
    <row r="539" spans="1:10" x14ac:dyDescent="0.25">
      <c r="E539" s="170"/>
      <c r="F539" s="149"/>
      <c r="G539" s="149"/>
      <c r="H539" s="149"/>
      <c r="I539" s="149"/>
      <c r="J539" s="149"/>
    </row>
    <row r="540" spans="1:10" ht="30" x14ac:dyDescent="0.25">
      <c r="A540" s="156">
        <v>9323</v>
      </c>
      <c r="B540" s="153" t="s">
        <v>357</v>
      </c>
      <c r="C540" s="214" t="s">
        <v>1010</v>
      </c>
      <c r="D540" s="146" t="s">
        <v>14</v>
      </c>
      <c r="E540" s="154" t="s">
        <v>1027</v>
      </c>
      <c r="F540" s="155">
        <v>1122823.8775688561</v>
      </c>
      <c r="G540" s="155">
        <v>4063461.3418311444</v>
      </c>
      <c r="H540" s="155">
        <v>3225000</v>
      </c>
      <c r="I540" s="155">
        <v>2397031.5981390998</v>
      </c>
      <c r="J540" s="155">
        <v>3499999.9999999995</v>
      </c>
    </row>
    <row r="541" spans="1:10" x14ac:dyDescent="0.25">
      <c r="A541" s="156">
        <v>9524</v>
      </c>
      <c r="B541" s="153" t="s">
        <v>819</v>
      </c>
      <c r="C541" s="214" t="s">
        <v>1010</v>
      </c>
      <c r="D541" s="146" t="s">
        <v>351</v>
      </c>
      <c r="E541" s="154" t="s">
        <v>1027</v>
      </c>
      <c r="F541" s="155">
        <v>30000</v>
      </c>
      <c r="G541" s="155">
        <v>149500</v>
      </c>
      <c r="H541" s="155">
        <v>549999.99999999988</v>
      </c>
      <c r="I541" s="155">
        <v>481440</v>
      </c>
      <c r="J541" s="155">
        <v>550539.99999999988</v>
      </c>
    </row>
    <row r="542" spans="1:10" s="220" customFormat="1" ht="15.75" x14ac:dyDescent="0.25">
      <c r="A542" s="201"/>
      <c r="B542" s="200" t="s">
        <v>382</v>
      </c>
      <c r="C542" s="199"/>
      <c r="D542" s="199"/>
      <c r="E542" s="199"/>
      <c r="F542" s="198">
        <f t="shared" ref="F542:J542" si="0">SUM(F540:F541)</f>
        <v>1152823.8775688561</v>
      </c>
      <c r="G542" s="198">
        <f t="shared" si="0"/>
        <v>4212961.3418311439</v>
      </c>
      <c r="H542" s="198">
        <f t="shared" si="0"/>
        <v>3775000</v>
      </c>
      <c r="I542" s="198">
        <f t="shared" si="0"/>
        <v>2878471.5981390998</v>
      </c>
      <c r="J542" s="198">
        <f t="shared" si="0"/>
        <v>4050539.9999999995</v>
      </c>
    </row>
    <row r="543" spans="1:10" s="169" customFormat="1" x14ac:dyDescent="0.25">
      <c r="A543" s="172"/>
      <c r="B543" s="173"/>
      <c r="C543" s="213"/>
      <c r="D543" s="147"/>
      <c r="E543" s="171"/>
      <c r="F543" s="171"/>
      <c r="G543" s="171"/>
      <c r="H543" s="171"/>
      <c r="I543" s="171"/>
      <c r="J543" s="171"/>
    </row>
    <row r="544" spans="1:10" s="220" customFormat="1" ht="15.75" x14ac:dyDescent="0.25">
      <c r="A544" s="201"/>
      <c r="B544" s="200" t="s">
        <v>1031</v>
      </c>
      <c r="C544" s="199"/>
      <c r="D544" s="199"/>
      <c r="E544" s="199"/>
      <c r="F544" s="198">
        <f t="shared" ref="F544:J544" si="1">F538+F542</f>
        <v>79949406.105314553</v>
      </c>
      <c r="G544" s="198">
        <f t="shared" si="1"/>
        <v>124052015.5864387</v>
      </c>
      <c r="H544" s="198">
        <f t="shared" si="1"/>
        <v>119047264.79761551</v>
      </c>
      <c r="I544" s="198">
        <f t="shared" si="1"/>
        <v>100917283.36398196</v>
      </c>
      <c r="J544" s="198">
        <f t="shared" si="1"/>
        <v>100139121.32373303</v>
      </c>
    </row>
  </sheetData>
  <sheetProtection autoFilter="0"/>
  <autoFilter ref="A3:J544" xr:uid="{1DF0EC47-900E-4F54-9482-BF475806E7F0}"/>
  <sortState xmlns:xlrd2="http://schemas.microsoft.com/office/spreadsheetml/2017/richdata2" ref="A4:J537">
    <sortCondition ref="A4:A537"/>
  </sortState>
  <conditionalFormatting sqref="A526:A528">
    <cfRule type="duplicateValues" dxfId="0" priority="1"/>
  </conditionalFormatting>
  <pageMargins left="0.23622047244094491" right="0.23622047244094491" top="0.74803149606299213" bottom="0.74803149606299213" header="0.31496062992125984" footer="0.31496062992125984"/>
  <pageSetup paperSize="9" fitToHeight="50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AE0F23-90CC-42F3-B3D1-19D286FD4D57}">
  <sheetPr>
    <pageSetUpPr fitToPage="1"/>
  </sheetPr>
  <dimension ref="A1:K79"/>
  <sheetViews>
    <sheetView showGridLines="0" topLeftCell="B1" zoomScale="90" zoomScaleNormal="90" workbookViewId="0">
      <pane xSplit="1" ySplit="3" topLeftCell="C4" activePane="bottomRight" state="frozen"/>
      <selection activeCell="D961" sqref="D961"/>
      <selection pane="topRight" activeCell="D961" sqref="D961"/>
      <selection pane="bottomLeft" activeCell="D961" sqref="D961"/>
      <selection pane="bottomRight" activeCell="F25" sqref="F25"/>
    </sheetView>
  </sheetViews>
  <sheetFormatPr defaultColWidth="9.140625" defaultRowHeight="12" outlineLevelRow="1" x14ac:dyDescent="0.2"/>
  <cols>
    <col min="1" max="1" width="2.140625" style="22" customWidth="1"/>
    <col min="2" max="2" width="33.7109375" style="22" customWidth="1"/>
    <col min="3" max="3" width="19.85546875" style="22" customWidth="1"/>
    <col min="4" max="4" width="22.7109375" style="22" customWidth="1"/>
    <col min="5" max="5" width="27" style="22" customWidth="1"/>
    <col min="6" max="6" width="23.85546875" style="22" customWidth="1"/>
    <col min="7" max="7" width="12.7109375" style="22" customWidth="1"/>
    <col min="8" max="8" width="24.5703125" style="22" customWidth="1"/>
    <col min="9" max="9" width="8.85546875" style="22" customWidth="1"/>
    <col min="10" max="10" width="1.5703125" style="22" customWidth="1"/>
    <col min="11" max="16384" width="9.140625" style="22"/>
  </cols>
  <sheetData>
    <row r="1" spans="1:11" ht="3" customHeight="1" x14ac:dyDescent="0.2"/>
    <row r="2" spans="1:11" ht="13.15" customHeight="1" thickBot="1" x14ac:dyDescent="0.25">
      <c r="C2" s="43" t="s">
        <v>2</v>
      </c>
      <c r="D2" s="43" t="s">
        <v>615</v>
      </c>
      <c r="E2" s="43" t="s">
        <v>616</v>
      </c>
      <c r="F2" s="43" t="s">
        <v>650</v>
      </c>
      <c r="G2" s="44"/>
      <c r="H2" s="43" t="s">
        <v>653</v>
      </c>
    </row>
    <row r="3" spans="1:11" ht="48.6" customHeight="1" x14ac:dyDescent="0.2">
      <c r="C3" s="45" t="s">
        <v>617</v>
      </c>
      <c r="D3" s="51" t="s">
        <v>651</v>
      </c>
      <c r="E3" s="42" t="s">
        <v>652</v>
      </c>
      <c r="F3" s="131" t="s">
        <v>649</v>
      </c>
      <c r="G3" s="132" t="s">
        <v>645</v>
      </c>
      <c r="H3" s="133" t="s">
        <v>646</v>
      </c>
      <c r="I3" s="132" t="s">
        <v>645</v>
      </c>
    </row>
    <row r="4" spans="1:11" ht="15" x14ac:dyDescent="0.25">
      <c r="A4" s="24"/>
      <c r="B4" s="1" t="s">
        <v>417</v>
      </c>
      <c r="C4" s="65" t="e">
        <f>#REF!</f>
        <v>#REF!</v>
      </c>
      <c r="D4" s="61" t="e">
        <f>#REF!</f>
        <v>#REF!</v>
      </c>
      <c r="E4" s="62" t="e">
        <f>#REF!</f>
        <v>#REF!</v>
      </c>
      <c r="F4" s="134" t="e">
        <f>#REF!</f>
        <v>#REF!</v>
      </c>
      <c r="G4" s="64" t="e">
        <f>F4/D4</f>
        <v>#REF!</v>
      </c>
      <c r="H4" s="61" t="e">
        <f>#REF!</f>
        <v>#REF!</v>
      </c>
      <c r="I4" s="64" t="e">
        <f t="shared" ref="I4:I62" si="0">H4/C4</f>
        <v>#REF!</v>
      </c>
      <c r="J4" s="30"/>
    </row>
    <row r="5" spans="1:11" ht="15" x14ac:dyDescent="0.25">
      <c r="A5" s="24"/>
      <c r="B5" s="1" t="s">
        <v>418</v>
      </c>
      <c r="C5" s="70" t="e">
        <f>#REF!</f>
        <v>#REF!</v>
      </c>
      <c r="D5" s="66" t="e">
        <f>#REF!</f>
        <v>#REF!</v>
      </c>
      <c r="E5" s="67" t="e">
        <f>#REF!</f>
        <v>#REF!</v>
      </c>
      <c r="F5" s="135" t="e">
        <f>#REF!</f>
        <v>#REF!</v>
      </c>
      <c r="G5" s="69" t="e">
        <f t="shared" ref="G5:G8" si="1">F5/D5</f>
        <v>#REF!</v>
      </c>
      <c r="H5" s="66" t="e">
        <f>#REF!</f>
        <v>#REF!</v>
      </c>
      <c r="I5" s="69" t="e">
        <f t="shared" si="0"/>
        <v>#REF!</v>
      </c>
      <c r="J5" s="30"/>
    </row>
    <row r="6" spans="1:11" ht="15" x14ac:dyDescent="0.25">
      <c r="A6" s="24"/>
      <c r="B6" s="1" t="s">
        <v>420</v>
      </c>
      <c r="C6" s="70" t="e">
        <f>#REF!</f>
        <v>#REF!</v>
      </c>
      <c r="D6" s="66" t="e">
        <f>#REF!</f>
        <v>#REF!</v>
      </c>
      <c r="E6" s="67" t="e">
        <f>#REF!</f>
        <v>#REF!</v>
      </c>
      <c r="F6" s="135" t="e">
        <f>#REF!</f>
        <v>#REF!</v>
      </c>
      <c r="G6" s="69" t="e">
        <f>F6/D6</f>
        <v>#REF!</v>
      </c>
      <c r="H6" s="66" t="e">
        <f>#REF!</f>
        <v>#REF!</v>
      </c>
      <c r="I6" s="69" t="e">
        <f t="shared" si="0"/>
        <v>#REF!</v>
      </c>
      <c r="J6" s="30"/>
      <c r="K6" s="30" t="e">
        <f>E6-C6</f>
        <v>#REF!</v>
      </c>
    </row>
    <row r="7" spans="1:11" ht="15" x14ac:dyDescent="0.25">
      <c r="A7" s="24"/>
      <c r="B7" s="1" t="s">
        <v>618</v>
      </c>
      <c r="C7" s="70" t="e">
        <f>#REF!</f>
        <v>#REF!</v>
      </c>
      <c r="D7" s="66" t="e">
        <f>#REF!</f>
        <v>#REF!</v>
      </c>
      <c r="E7" s="67" t="e">
        <f>#REF!</f>
        <v>#REF!</v>
      </c>
      <c r="F7" s="135" t="e">
        <f>#REF!</f>
        <v>#REF!</v>
      </c>
      <c r="G7" s="69" t="e">
        <f t="shared" si="1"/>
        <v>#REF!</v>
      </c>
      <c r="H7" s="66" t="e">
        <f>#REF!</f>
        <v>#REF!</v>
      </c>
      <c r="I7" s="69" t="e">
        <f t="shared" si="0"/>
        <v>#REF!</v>
      </c>
      <c r="J7" s="30"/>
    </row>
    <row r="8" spans="1:11" ht="15" x14ac:dyDescent="0.25">
      <c r="A8" s="24"/>
      <c r="B8" s="1" t="s">
        <v>469</v>
      </c>
      <c r="C8" s="70" t="e">
        <f>#REF!</f>
        <v>#REF!</v>
      </c>
      <c r="D8" s="66" t="e">
        <f>#REF!</f>
        <v>#REF!</v>
      </c>
      <c r="E8" s="67" t="e">
        <f>#REF!</f>
        <v>#REF!</v>
      </c>
      <c r="F8" s="135" t="e">
        <f>#REF!</f>
        <v>#REF!</v>
      </c>
      <c r="G8" s="69" t="e">
        <f t="shared" si="1"/>
        <v>#REF!</v>
      </c>
      <c r="H8" s="66" t="e">
        <f>#REF!</f>
        <v>#REF!</v>
      </c>
      <c r="I8" s="69" t="e">
        <f t="shared" si="0"/>
        <v>#REF!</v>
      </c>
      <c r="J8" s="30"/>
    </row>
    <row r="9" spans="1:11" ht="15" x14ac:dyDescent="0.25">
      <c r="A9" s="24"/>
      <c r="B9" s="27" t="s">
        <v>619</v>
      </c>
      <c r="C9" s="72" t="e">
        <f t="shared" ref="C9" si="2">SUM(C4:C8)</f>
        <v>#REF!</v>
      </c>
      <c r="D9" s="71" t="e">
        <f t="shared" ref="D9" si="3">SUM(D4:D8)</f>
        <v>#REF!</v>
      </c>
      <c r="E9" s="72" t="e">
        <f t="shared" ref="E9:F9" si="4">SUM(E4:E8)</f>
        <v>#REF!</v>
      </c>
      <c r="F9" s="136" t="e">
        <f t="shared" si="4"/>
        <v>#REF!</v>
      </c>
      <c r="G9" s="74" t="e">
        <f>F9/D9</f>
        <v>#REF!</v>
      </c>
      <c r="H9" s="71" t="e">
        <f t="shared" ref="H9" si="5">SUM(H4:H8)</f>
        <v>#REF!</v>
      </c>
      <c r="I9" s="74" t="e">
        <f t="shared" si="0"/>
        <v>#REF!</v>
      </c>
      <c r="J9" s="30"/>
    </row>
    <row r="10" spans="1:11" ht="6.6" customHeight="1" x14ac:dyDescent="0.25">
      <c r="A10" s="24"/>
      <c r="B10" s="28"/>
      <c r="C10" s="79"/>
      <c r="D10" s="75"/>
      <c r="E10" s="76"/>
      <c r="F10" s="137"/>
      <c r="G10" s="78"/>
      <c r="H10" s="75"/>
      <c r="I10" s="78"/>
      <c r="J10" s="30"/>
    </row>
    <row r="11" spans="1:11" ht="15" x14ac:dyDescent="0.25">
      <c r="A11" s="24"/>
      <c r="B11" s="1" t="s">
        <v>431</v>
      </c>
      <c r="C11" s="70" t="e">
        <f>#REF!</f>
        <v>#REF!</v>
      </c>
      <c r="D11" s="66" t="e">
        <f>#REF!</f>
        <v>#REF!</v>
      </c>
      <c r="E11" s="67" t="e">
        <f>#REF!</f>
        <v>#REF!</v>
      </c>
      <c r="F11" s="135" t="e">
        <f>#REF!</f>
        <v>#REF!</v>
      </c>
      <c r="G11" s="69" t="e">
        <f>F11/D11</f>
        <v>#REF!</v>
      </c>
      <c r="H11" s="66" t="e">
        <f>#REF!</f>
        <v>#REF!</v>
      </c>
      <c r="I11" s="69" t="e">
        <f t="shared" si="0"/>
        <v>#REF!</v>
      </c>
      <c r="J11" s="30"/>
    </row>
    <row r="12" spans="1:11" ht="15" x14ac:dyDescent="0.25">
      <c r="A12" s="24"/>
      <c r="B12" s="1" t="s">
        <v>620</v>
      </c>
      <c r="C12" s="70" t="e">
        <f>#REF!</f>
        <v>#REF!</v>
      </c>
      <c r="D12" s="66" t="e">
        <f>#REF!</f>
        <v>#REF!</v>
      </c>
      <c r="E12" s="67" t="e">
        <f>#REF!</f>
        <v>#REF!</v>
      </c>
      <c r="F12" s="135" t="e">
        <f>#REF!</f>
        <v>#REF!</v>
      </c>
      <c r="G12" s="69" t="e">
        <f>F12/D12</f>
        <v>#REF!</v>
      </c>
      <c r="H12" s="66" t="e">
        <f>#REF!</f>
        <v>#REF!</v>
      </c>
      <c r="I12" s="69" t="e">
        <f t="shared" si="0"/>
        <v>#REF!</v>
      </c>
      <c r="J12" s="30"/>
    </row>
    <row r="13" spans="1:11" ht="15" x14ac:dyDescent="0.25">
      <c r="A13" s="24"/>
      <c r="B13" s="27" t="s">
        <v>621</v>
      </c>
      <c r="C13" s="72" t="e">
        <f t="shared" ref="C13" si="6">SUM(C11:C12)</f>
        <v>#REF!</v>
      </c>
      <c r="D13" s="71" t="e">
        <f t="shared" ref="D13" si="7">SUM(D11:D12)</f>
        <v>#REF!</v>
      </c>
      <c r="E13" s="72" t="e">
        <f t="shared" ref="E13:F13" si="8">SUM(E11:E12)</f>
        <v>#REF!</v>
      </c>
      <c r="F13" s="136" t="e">
        <f t="shared" si="8"/>
        <v>#REF!</v>
      </c>
      <c r="G13" s="74" t="e">
        <f>F13/D13</f>
        <v>#REF!</v>
      </c>
      <c r="H13" s="71" t="e">
        <f t="shared" ref="H13" si="9">SUM(H11:H12)</f>
        <v>#REF!</v>
      </c>
      <c r="I13" s="74" t="e">
        <f t="shared" si="0"/>
        <v>#REF!</v>
      </c>
      <c r="J13" s="30"/>
    </row>
    <row r="14" spans="1:11" ht="6.6" customHeight="1" x14ac:dyDescent="0.25">
      <c r="A14" s="24"/>
      <c r="B14" s="28"/>
      <c r="C14" s="79"/>
      <c r="D14" s="75"/>
      <c r="E14" s="76"/>
      <c r="F14" s="137"/>
      <c r="G14" s="78"/>
      <c r="H14" s="75"/>
      <c r="I14" s="78"/>
      <c r="J14" s="30"/>
    </row>
    <row r="15" spans="1:11" ht="15" x14ac:dyDescent="0.25">
      <c r="A15" s="24"/>
      <c r="B15" s="1" t="s">
        <v>430</v>
      </c>
      <c r="C15" s="70" t="e">
        <f>#REF!</f>
        <v>#REF!</v>
      </c>
      <c r="D15" s="66" t="e">
        <f>#REF!</f>
        <v>#REF!</v>
      </c>
      <c r="E15" s="67" t="e">
        <f>#REF!</f>
        <v>#REF!</v>
      </c>
      <c r="F15" s="135" t="e">
        <f>#REF!</f>
        <v>#REF!</v>
      </c>
      <c r="G15" s="69" t="e">
        <f>F15/D15</f>
        <v>#REF!</v>
      </c>
      <c r="H15" s="66" t="e">
        <f>#REF!</f>
        <v>#REF!</v>
      </c>
      <c r="I15" s="69" t="e">
        <f t="shared" si="0"/>
        <v>#REF!</v>
      </c>
      <c r="J15" s="30"/>
    </row>
    <row r="16" spans="1:11" ht="15" x14ac:dyDescent="0.25">
      <c r="A16" s="24"/>
      <c r="B16" s="1" t="s">
        <v>622</v>
      </c>
      <c r="C16" s="70" t="e">
        <f>#REF!</f>
        <v>#REF!</v>
      </c>
      <c r="D16" s="66" t="e">
        <f>#REF!</f>
        <v>#REF!</v>
      </c>
      <c r="E16" s="67" t="e">
        <f>#REF!</f>
        <v>#REF!</v>
      </c>
      <c r="F16" s="135" t="e">
        <f>#REF!</f>
        <v>#REF!</v>
      </c>
      <c r="G16" s="69" t="e">
        <f>F16/D16</f>
        <v>#REF!</v>
      </c>
      <c r="H16" s="66" t="e">
        <f>#REF!</f>
        <v>#REF!</v>
      </c>
      <c r="I16" s="69" t="e">
        <f t="shared" si="0"/>
        <v>#REF!</v>
      </c>
      <c r="J16" s="30"/>
    </row>
    <row r="17" spans="1:10" ht="15" x14ac:dyDescent="0.25">
      <c r="A17" s="24"/>
      <c r="B17" s="27" t="s">
        <v>623</v>
      </c>
      <c r="C17" s="72" t="e">
        <f t="shared" ref="C17" si="10">SUM(C15:C16)</f>
        <v>#REF!</v>
      </c>
      <c r="D17" s="71" t="e">
        <f t="shared" ref="D17" si="11">SUM(D15:D16)</f>
        <v>#REF!</v>
      </c>
      <c r="E17" s="72" t="e">
        <f t="shared" ref="E17:F17" si="12">SUM(E15:E16)</f>
        <v>#REF!</v>
      </c>
      <c r="F17" s="136" t="e">
        <f t="shared" si="12"/>
        <v>#REF!</v>
      </c>
      <c r="G17" s="74" t="e">
        <f>F17/D17</f>
        <v>#REF!</v>
      </c>
      <c r="H17" s="71" t="e">
        <f t="shared" ref="H17" si="13">SUM(H15:H16)</f>
        <v>#REF!</v>
      </c>
      <c r="I17" s="74" t="e">
        <f t="shared" si="0"/>
        <v>#REF!</v>
      </c>
      <c r="J17" s="30"/>
    </row>
    <row r="18" spans="1:10" ht="6.6" customHeight="1" x14ac:dyDescent="0.25">
      <c r="A18" s="24"/>
      <c r="B18" s="28"/>
      <c r="C18" s="79"/>
      <c r="D18" s="75"/>
      <c r="E18" s="76"/>
      <c r="F18" s="137"/>
      <c r="G18" s="78"/>
      <c r="H18" s="75"/>
      <c r="I18" s="78"/>
      <c r="J18" s="30"/>
    </row>
    <row r="19" spans="1:10" ht="15" x14ac:dyDescent="0.25">
      <c r="A19" s="24"/>
      <c r="B19" s="27" t="s">
        <v>624</v>
      </c>
      <c r="C19" s="72" t="e">
        <f>#REF!+#REF!+#REF!</f>
        <v>#REF!</v>
      </c>
      <c r="D19" s="71" t="e">
        <f>#REF!+#REF!+#REF!</f>
        <v>#REF!</v>
      </c>
      <c r="E19" s="72" t="e">
        <f>#REF!+#REF!+#REF!</f>
        <v>#REF!</v>
      </c>
      <c r="F19" s="136" t="e">
        <f>#REF!+#REF!+#REF!</f>
        <v>#REF!</v>
      </c>
      <c r="G19" s="74" t="e">
        <f>F19/D19</f>
        <v>#REF!</v>
      </c>
      <c r="H19" s="71" t="e">
        <f>#REF!+#REF!+#REF!</f>
        <v>#REF!</v>
      </c>
      <c r="I19" s="74" t="e">
        <f t="shared" si="0"/>
        <v>#REF!</v>
      </c>
      <c r="J19" s="30"/>
    </row>
    <row r="20" spans="1:10" ht="6.6" customHeight="1" x14ac:dyDescent="0.25">
      <c r="A20" s="24"/>
      <c r="B20" s="28"/>
      <c r="C20" s="79"/>
      <c r="D20" s="75"/>
      <c r="E20" s="76"/>
      <c r="F20" s="137"/>
      <c r="G20" s="78"/>
      <c r="H20" s="75"/>
      <c r="I20" s="78"/>
      <c r="J20" s="30"/>
    </row>
    <row r="21" spans="1:10" ht="15" x14ac:dyDescent="0.25">
      <c r="A21" s="24"/>
      <c r="B21" s="27" t="s">
        <v>625</v>
      </c>
      <c r="C21" s="72" t="e">
        <f>#REF!+#REF!</f>
        <v>#REF!</v>
      </c>
      <c r="D21" s="71" t="e">
        <f>#REF!+#REF!</f>
        <v>#REF!</v>
      </c>
      <c r="E21" s="72" t="e">
        <f>#REF!+#REF!</f>
        <v>#REF!</v>
      </c>
      <c r="F21" s="136" t="e">
        <f>#REF!+#REF!</f>
        <v>#REF!</v>
      </c>
      <c r="G21" s="74" t="e">
        <f>F21/D21</f>
        <v>#REF!</v>
      </c>
      <c r="H21" s="71" t="e">
        <f>#REF!+#REF!</f>
        <v>#REF!</v>
      </c>
      <c r="I21" s="74" t="e">
        <f t="shared" si="0"/>
        <v>#REF!</v>
      </c>
      <c r="J21" s="30"/>
    </row>
    <row r="22" spans="1:10" ht="6.6" customHeight="1" x14ac:dyDescent="0.25">
      <c r="A22" s="24"/>
      <c r="B22" s="28"/>
      <c r="C22" s="79"/>
      <c r="D22" s="75"/>
      <c r="E22" s="76"/>
      <c r="F22" s="137"/>
      <c r="G22" s="78"/>
      <c r="H22" s="75"/>
      <c r="I22" s="78"/>
      <c r="J22" s="30"/>
    </row>
    <row r="23" spans="1:10" ht="15" x14ac:dyDescent="0.25">
      <c r="A23" s="24"/>
      <c r="B23" s="27" t="s">
        <v>626</v>
      </c>
      <c r="C23" s="72" t="e">
        <f>#REF!</f>
        <v>#REF!</v>
      </c>
      <c r="D23" s="71" t="e">
        <f>#REF!</f>
        <v>#REF!</v>
      </c>
      <c r="E23" s="72" t="e">
        <f>#REF!</f>
        <v>#REF!</v>
      </c>
      <c r="F23" s="136" t="e">
        <f>#REF!</f>
        <v>#REF!</v>
      </c>
      <c r="G23" s="74" t="e">
        <f>F23/D23</f>
        <v>#REF!</v>
      </c>
      <c r="H23" s="71" t="e">
        <f>#REF!</f>
        <v>#REF!</v>
      </c>
      <c r="I23" s="74" t="e">
        <f t="shared" si="0"/>
        <v>#REF!</v>
      </c>
      <c r="J23" s="30"/>
    </row>
    <row r="24" spans="1:10" ht="6.6" customHeight="1" x14ac:dyDescent="0.25">
      <c r="A24" s="24"/>
      <c r="B24" s="28"/>
      <c r="C24" s="79"/>
      <c r="D24" s="75"/>
      <c r="E24" s="76"/>
      <c r="F24" s="137"/>
      <c r="G24" s="78"/>
      <c r="H24" s="75"/>
      <c r="I24" s="78"/>
      <c r="J24" s="30"/>
    </row>
    <row r="25" spans="1:10" ht="15" outlineLevel="1" x14ac:dyDescent="0.25">
      <c r="A25" s="24"/>
      <c r="B25" s="1" t="s">
        <v>423</v>
      </c>
      <c r="C25" s="70" t="e">
        <f>#REF!</f>
        <v>#REF!</v>
      </c>
      <c r="D25" s="66" t="e">
        <f>#REF!</f>
        <v>#REF!</v>
      </c>
      <c r="E25" s="67" t="e">
        <f>#REF!</f>
        <v>#REF!</v>
      </c>
      <c r="F25" s="135" t="e">
        <f>#REF!</f>
        <v>#REF!</v>
      </c>
      <c r="G25" s="69" t="e">
        <f t="shared" ref="G25:G35" si="14">F25/D25</f>
        <v>#REF!</v>
      </c>
      <c r="H25" s="66" t="e">
        <f>#REF!</f>
        <v>#REF!</v>
      </c>
      <c r="I25" s="69" t="e">
        <f t="shared" si="0"/>
        <v>#REF!</v>
      </c>
      <c r="J25" s="30"/>
    </row>
    <row r="26" spans="1:10" ht="15" outlineLevel="1" x14ac:dyDescent="0.25">
      <c r="A26" s="24"/>
      <c r="B26" s="1" t="s">
        <v>426</v>
      </c>
      <c r="C26" s="70" t="e">
        <f>#REF!</f>
        <v>#REF!</v>
      </c>
      <c r="D26" s="66" t="e">
        <f>#REF!</f>
        <v>#REF!</v>
      </c>
      <c r="E26" s="67" t="e">
        <f>#REF!</f>
        <v>#REF!</v>
      </c>
      <c r="F26" s="135" t="e">
        <f>#REF!</f>
        <v>#REF!</v>
      </c>
      <c r="G26" s="69" t="e">
        <f t="shared" si="14"/>
        <v>#REF!</v>
      </c>
      <c r="H26" s="66" t="e">
        <f>#REF!</f>
        <v>#REF!</v>
      </c>
      <c r="I26" s="69" t="e">
        <f t="shared" si="0"/>
        <v>#REF!</v>
      </c>
      <c r="J26" s="30"/>
    </row>
    <row r="27" spans="1:10" ht="15" outlineLevel="1" x14ac:dyDescent="0.25">
      <c r="A27" s="24"/>
      <c r="B27" s="1" t="s">
        <v>424</v>
      </c>
      <c r="C27" s="70" t="e">
        <f>#REF!</f>
        <v>#REF!</v>
      </c>
      <c r="D27" s="66" t="e">
        <f>#REF!</f>
        <v>#REF!</v>
      </c>
      <c r="E27" s="67" t="e">
        <f>#REF!</f>
        <v>#REF!</v>
      </c>
      <c r="F27" s="135" t="e">
        <f>#REF!</f>
        <v>#REF!</v>
      </c>
      <c r="G27" s="69" t="e">
        <f t="shared" si="14"/>
        <v>#REF!</v>
      </c>
      <c r="H27" s="66" t="e">
        <f>#REF!</f>
        <v>#REF!</v>
      </c>
      <c r="I27" s="69" t="e">
        <f t="shared" si="0"/>
        <v>#REF!</v>
      </c>
      <c r="J27" s="30"/>
    </row>
    <row r="28" spans="1:10" ht="15" outlineLevel="1" x14ac:dyDescent="0.25">
      <c r="A28" s="24"/>
      <c r="B28" s="1" t="s">
        <v>428</v>
      </c>
      <c r="C28" s="70" t="e">
        <f>#REF!</f>
        <v>#REF!</v>
      </c>
      <c r="D28" s="66" t="e">
        <f>#REF!</f>
        <v>#REF!</v>
      </c>
      <c r="E28" s="67" t="e">
        <f>#REF!</f>
        <v>#REF!</v>
      </c>
      <c r="F28" s="135" t="e">
        <f>#REF!</f>
        <v>#REF!</v>
      </c>
      <c r="G28" s="69" t="e">
        <f t="shared" si="14"/>
        <v>#REF!</v>
      </c>
      <c r="H28" s="66" t="e">
        <f>#REF!</f>
        <v>#REF!</v>
      </c>
      <c r="I28" s="69" t="e">
        <f t="shared" si="0"/>
        <v>#REF!</v>
      </c>
      <c r="J28" s="30"/>
    </row>
    <row r="29" spans="1:10" ht="15" outlineLevel="1" x14ac:dyDescent="0.25">
      <c r="A29" s="24"/>
      <c r="B29" s="1" t="s">
        <v>419</v>
      </c>
      <c r="C29" s="70" t="e">
        <f>#REF!</f>
        <v>#REF!</v>
      </c>
      <c r="D29" s="66" t="e">
        <f>#REF!</f>
        <v>#REF!</v>
      </c>
      <c r="E29" s="67" t="e">
        <f>#REF!</f>
        <v>#REF!</v>
      </c>
      <c r="F29" s="135" t="e">
        <f>#REF!</f>
        <v>#REF!</v>
      </c>
      <c r="G29" s="69" t="e">
        <f t="shared" si="14"/>
        <v>#REF!</v>
      </c>
      <c r="H29" s="66" t="e">
        <f>#REF!</f>
        <v>#REF!</v>
      </c>
      <c r="I29" s="69" t="e">
        <f t="shared" si="0"/>
        <v>#REF!</v>
      </c>
      <c r="J29" s="30"/>
    </row>
    <row r="30" spans="1:10" ht="15" outlineLevel="1" x14ac:dyDescent="0.25">
      <c r="A30" s="24"/>
      <c r="B30" s="1" t="s">
        <v>427</v>
      </c>
      <c r="C30" s="70" t="e">
        <f>#REF!</f>
        <v>#REF!</v>
      </c>
      <c r="D30" s="66" t="e">
        <f>#REF!</f>
        <v>#REF!</v>
      </c>
      <c r="E30" s="67" t="e">
        <f>#REF!</f>
        <v>#REF!</v>
      </c>
      <c r="F30" s="135" t="e">
        <f>#REF!</f>
        <v>#REF!</v>
      </c>
      <c r="G30" s="69" t="e">
        <f t="shared" si="14"/>
        <v>#REF!</v>
      </c>
      <c r="H30" s="66" t="e">
        <f>#REF!</f>
        <v>#REF!</v>
      </c>
      <c r="I30" s="69" t="e">
        <f t="shared" si="0"/>
        <v>#REF!</v>
      </c>
      <c r="J30" s="30"/>
    </row>
    <row r="31" spans="1:10" ht="15" outlineLevel="1" x14ac:dyDescent="0.25">
      <c r="A31" s="24"/>
      <c r="B31" s="1" t="s">
        <v>429</v>
      </c>
      <c r="C31" s="70" t="e">
        <f>#REF!</f>
        <v>#REF!</v>
      </c>
      <c r="D31" s="66" t="e">
        <f>#REF!</f>
        <v>#REF!</v>
      </c>
      <c r="E31" s="67" t="e">
        <f>#REF!</f>
        <v>#REF!</v>
      </c>
      <c r="F31" s="135" t="e">
        <f>#REF!</f>
        <v>#REF!</v>
      </c>
      <c r="G31" s="69" t="e">
        <f t="shared" si="14"/>
        <v>#REF!</v>
      </c>
      <c r="H31" s="66" t="e">
        <f>#REF!</f>
        <v>#REF!</v>
      </c>
      <c r="I31" s="69" t="e">
        <f t="shared" si="0"/>
        <v>#REF!</v>
      </c>
      <c r="J31" s="30"/>
    </row>
    <row r="32" spans="1:10" ht="15" outlineLevel="1" x14ac:dyDescent="0.25">
      <c r="A32" s="24"/>
      <c r="B32" s="1" t="s">
        <v>425</v>
      </c>
      <c r="C32" s="70" t="e">
        <f>#REF!</f>
        <v>#REF!</v>
      </c>
      <c r="D32" s="66" t="e">
        <f>#REF!</f>
        <v>#REF!</v>
      </c>
      <c r="E32" s="67" t="e">
        <f>#REF!</f>
        <v>#REF!</v>
      </c>
      <c r="F32" s="135" t="e">
        <f>#REF!</f>
        <v>#REF!</v>
      </c>
      <c r="G32" s="69" t="e">
        <f t="shared" si="14"/>
        <v>#REF!</v>
      </c>
      <c r="H32" s="66" t="e">
        <f>#REF!</f>
        <v>#REF!</v>
      </c>
      <c r="I32" s="69" t="e">
        <f t="shared" si="0"/>
        <v>#REF!</v>
      </c>
      <c r="J32" s="30"/>
    </row>
    <row r="33" spans="1:10" ht="15" outlineLevel="1" x14ac:dyDescent="0.25">
      <c r="A33" s="24"/>
      <c r="B33" s="1" t="s">
        <v>508</v>
      </c>
      <c r="C33" s="70" t="e">
        <f>#REF!</f>
        <v>#REF!</v>
      </c>
      <c r="D33" s="66" t="e">
        <f>#REF!</f>
        <v>#REF!</v>
      </c>
      <c r="E33" s="67" t="e">
        <f>#REF!</f>
        <v>#REF!</v>
      </c>
      <c r="F33" s="135" t="e">
        <f>#REF!</f>
        <v>#REF!</v>
      </c>
      <c r="G33" s="69" t="e">
        <f t="shared" si="14"/>
        <v>#REF!</v>
      </c>
      <c r="H33" s="66" t="e">
        <f>#REF!</f>
        <v>#REF!</v>
      </c>
      <c r="I33" s="69" t="e">
        <f t="shared" si="0"/>
        <v>#REF!</v>
      </c>
      <c r="J33" s="30"/>
    </row>
    <row r="34" spans="1:10" ht="15" outlineLevel="1" x14ac:dyDescent="0.25">
      <c r="A34" s="24"/>
      <c r="B34" s="1" t="s">
        <v>509</v>
      </c>
      <c r="C34" s="70" t="e">
        <f>#REF!</f>
        <v>#REF!</v>
      </c>
      <c r="D34" s="66" t="e">
        <f>#REF!</f>
        <v>#REF!</v>
      </c>
      <c r="E34" s="67" t="e">
        <f>#REF!</f>
        <v>#REF!</v>
      </c>
      <c r="F34" s="135" t="e">
        <f>#REF!</f>
        <v>#REF!</v>
      </c>
      <c r="G34" s="69" t="e">
        <f t="shared" si="14"/>
        <v>#REF!</v>
      </c>
      <c r="H34" s="66" t="e">
        <f>#REF!</f>
        <v>#REF!</v>
      </c>
      <c r="I34" s="69" t="e">
        <f t="shared" si="0"/>
        <v>#REF!</v>
      </c>
      <c r="J34" s="30"/>
    </row>
    <row r="35" spans="1:10" ht="15" outlineLevel="1" x14ac:dyDescent="0.25">
      <c r="A35" s="24"/>
      <c r="B35" s="1" t="s">
        <v>422</v>
      </c>
      <c r="C35" s="70" t="e">
        <f>#REF!</f>
        <v>#REF!</v>
      </c>
      <c r="D35" s="66" t="e">
        <f>#REF!</f>
        <v>#REF!</v>
      </c>
      <c r="E35" s="67" t="e">
        <f>#REF!</f>
        <v>#REF!</v>
      </c>
      <c r="F35" s="135" t="e">
        <f>#REF!</f>
        <v>#REF!</v>
      </c>
      <c r="G35" s="69" t="e">
        <f t="shared" si="14"/>
        <v>#REF!</v>
      </c>
      <c r="H35" s="66" t="e">
        <f>#REF!</f>
        <v>#REF!</v>
      </c>
      <c r="I35" s="69" t="e">
        <f t="shared" si="0"/>
        <v>#REF!</v>
      </c>
      <c r="J35" s="30"/>
    </row>
    <row r="36" spans="1:10" ht="15" outlineLevel="1" x14ac:dyDescent="0.25">
      <c r="A36" s="24"/>
      <c r="B36" s="1" t="s">
        <v>415</v>
      </c>
      <c r="C36" s="70" t="e">
        <f>#REF!</f>
        <v>#REF!</v>
      </c>
      <c r="D36" s="66" t="e">
        <f>#REF!</f>
        <v>#REF!</v>
      </c>
      <c r="E36" s="67" t="e">
        <f>#REF!</f>
        <v>#REF!</v>
      </c>
      <c r="F36" s="135" t="e">
        <f>#REF!</f>
        <v>#REF!</v>
      </c>
      <c r="G36" s="69"/>
      <c r="H36" s="66" t="e">
        <f>#REF!</f>
        <v>#REF!</v>
      </c>
      <c r="I36" s="69" t="e">
        <f t="shared" si="0"/>
        <v>#REF!</v>
      </c>
      <c r="J36" s="30"/>
    </row>
    <row r="37" spans="1:10" ht="15" outlineLevel="1" x14ac:dyDescent="0.25">
      <c r="A37" s="24"/>
      <c r="B37" s="1" t="s">
        <v>421</v>
      </c>
      <c r="C37" s="70" t="e">
        <f>#REF!</f>
        <v>#REF!</v>
      </c>
      <c r="D37" s="66" t="e">
        <f>#REF!</f>
        <v>#REF!</v>
      </c>
      <c r="E37" s="67" t="e">
        <f>#REF!</f>
        <v>#REF!</v>
      </c>
      <c r="F37" s="135" t="e">
        <f>#REF!</f>
        <v>#REF!</v>
      </c>
      <c r="G37" s="69" t="e">
        <f>F37/D37</f>
        <v>#REF!</v>
      </c>
      <c r="H37" s="66" t="e">
        <f>#REF!</f>
        <v>#REF!</v>
      </c>
      <c r="I37" s="69" t="s">
        <v>627</v>
      </c>
      <c r="J37" s="30"/>
    </row>
    <row r="38" spans="1:10" ht="15" x14ac:dyDescent="0.25">
      <c r="A38" s="24"/>
      <c r="B38" s="27" t="s">
        <v>628</v>
      </c>
      <c r="C38" s="72" t="e">
        <f>SUM(C25:C37)</f>
        <v>#REF!</v>
      </c>
      <c r="D38" s="71" t="e">
        <f t="shared" ref="D38:F38" si="15">SUM(D25:D37)</f>
        <v>#REF!</v>
      </c>
      <c r="E38" s="72" t="e">
        <f t="shared" si="15"/>
        <v>#REF!</v>
      </c>
      <c r="F38" s="136" t="e">
        <f t="shared" si="15"/>
        <v>#REF!</v>
      </c>
      <c r="G38" s="74" t="e">
        <f>F38/D38</f>
        <v>#REF!</v>
      </c>
      <c r="H38" s="71" t="e">
        <f t="shared" ref="H38" si="16">SUM(H25:H37)</f>
        <v>#REF!</v>
      </c>
      <c r="I38" s="74" t="e">
        <f t="shared" si="0"/>
        <v>#REF!</v>
      </c>
      <c r="J38" s="30"/>
    </row>
    <row r="39" spans="1:10" ht="6.6" customHeight="1" x14ac:dyDescent="0.25">
      <c r="A39" s="24"/>
      <c r="B39" s="28"/>
      <c r="C39" s="79"/>
      <c r="D39" s="75"/>
      <c r="E39" s="76"/>
      <c r="F39" s="137"/>
      <c r="G39" s="78"/>
      <c r="H39" s="75"/>
      <c r="I39" s="78"/>
      <c r="J39" s="30"/>
    </row>
    <row r="40" spans="1:10" ht="15" x14ac:dyDescent="0.25">
      <c r="A40" s="24"/>
      <c r="B40" s="1" t="s">
        <v>268</v>
      </c>
      <c r="C40" s="70" t="e">
        <f>#REF!</f>
        <v>#REF!</v>
      </c>
      <c r="D40" s="66" t="e">
        <f>#REF!</f>
        <v>#REF!</v>
      </c>
      <c r="E40" s="67" t="e">
        <f>#REF!</f>
        <v>#REF!</v>
      </c>
      <c r="F40" s="135" t="e">
        <f>#REF!</f>
        <v>#REF!</v>
      </c>
      <c r="G40" s="69" t="e">
        <f>F40/D40</f>
        <v>#REF!</v>
      </c>
      <c r="H40" s="66" t="e">
        <f>#REF!</f>
        <v>#REF!</v>
      </c>
      <c r="I40" s="69" t="e">
        <f t="shared" si="0"/>
        <v>#REF!</v>
      </c>
      <c r="J40" s="30"/>
    </row>
    <row r="41" spans="1:10" ht="15" x14ac:dyDescent="0.25">
      <c r="A41" s="24"/>
      <c r="B41" s="1" t="s">
        <v>412</v>
      </c>
      <c r="C41" s="70" t="e">
        <f>#REF!+#REF!</f>
        <v>#REF!</v>
      </c>
      <c r="D41" s="66" t="e">
        <f>#REF!+#REF!</f>
        <v>#REF!</v>
      </c>
      <c r="E41" s="67" t="e">
        <f>#REF!+#REF!</f>
        <v>#REF!</v>
      </c>
      <c r="F41" s="135" t="e">
        <f>#REF!+#REF!</f>
        <v>#REF!</v>
      </c>
      <c r="G41" s="69" t="e">
        <f>F41/D41</f>
        <v>#REF!</v>
      </c>
      <c r="H41" s="66" t="e">
        <f>#REF!+#REF!</f>
        <v>#REF!</v>
      </c>
      <c r="I41" s="69" t="e">
        <f t="shared" si="0"/>
        <v>#REF!</v>
      </c>
      <c r="J41" s="30"/>
    </row>
    <row r="42" spans="1:10" ht="15" x14ac:dyDescent="0.25">
      <c r="A42" s="24"/>
      <c r="B42" s="27" t="s">
        <v>629</v>
      </c>
      <c r="C42" s="72" t="e">
        <f t="shared" ref="C42" si="17">SUM(C40:C41)</f>
        <v>#REF!</v>
      </c>
      <c r="D42" s="71" t="e">
        <f t="shared" ref="D42:E42" si="18">SUM(D40:D41)</f>
        <v>#REF!</v>
      </c>
      <c r="E42" s="72" t="e">
        <f t="shared" si="18"/>
        <v>#REF!</v>
      </c>
      <c r="F42" s="136" t="e">
        <f t="shared" ref="F42" si="19">SUM(F40:F41)</f>
        <v>#REF!</v>
      </c>
      <c r="G42" s="74" t="e">
        <f>F42/D42</f>
        <v>#REF!</v>
      </c>
      <c r="H42" s="71" t="e">
        <f t="shared" ref="H42" si="20">SUM(H40:H41)</f>
        <v>#REF!</v>
      </c>
      <c r="I42" s="74" t="e">
        <f t="shared" si="0"/>
        <v>#REF!</v>
      </c>
      <c r="J42" s="30"/>
    </row>
    <row r="43" spans="1:10" ht="6.6" customHeight="1" x14ac:dyDescent="0.25">
      <c r="A43" s="24"/>
      <c r="B43" s="28"/>
      <c r="C43" s="79"/>
      <c r="D43" s="75"/>
      <c r="E43" s="76"/>
      <c r="F43" s="137"/>
      <c r="G43" s="78"/>
      <c r="H43" s="75"/>
      <c r="I43" s="78"/>
      <c r="J43" s="30"/>
    </row>
    <row r="44" spans="1:10" ht="15" x14ac:dyDescent="0.25">
      <c r="A44" s="24"/>
      <c r="B44" s="27" t="s">
        <v>630</v>
      </c>
      <c r="C44" s="72" t="e">
        <f>#REF!+#REF!</f>
        <v>#REF!</v>
      </c>
      <c r="D44" s="71" t="e">
        <f>#REF!+#REF!</f>
        <v>#REF!</v>
      </c>
      <c r="E44" s="72" t="e">
        <f>#REF!+#REF!</f>
        <v>#REF!</v>
      </c>
      <c r="F44" s="136" t="e">
        <f>#REF!+#REF!</f>
        <v>#REF!</v>
      </c>
      <c r="G44" s="74" t="e">
        <f>F44/D44</f>
        <v>#REF!</v>
      </c>
      <c r="H44" s="71" t="e">
        <f>#REF!+#REF!</f>
        <v>#REF!</v>
      </c>
      <c r="I44" s="74" t="e">
        <f t="shared" si="0"/>
        <v>#REF!</v>
      </c>
      <c r="J44" s="30"/>
    </row>
    <row r="45" spans="1:10" ht="6.6" customHeight="1" x14ac:dyDescent="0.25">
      <c r="A45" s="24"/>
      <c r="B45" s="28"/>
      <c r="C45" s="79"/>
      <c r="D45" s="75"/>
      <c r="E45" s="76"/>
      <c r="F45" s="137"/>
      <c r="G45" s="78"/>
      <c r="H45" s="75"/>
      <c r="I45" s="78"/>
      <c r="J45" s="30"/>
    </row>
    <row r="46" spans="1:10" ht="15" outlineLevel="1" x14ac:dyDescent="0.25">
      <c r="A46" s="24"/>
      <c r="B46" s="1" t="s">
        <v>416</v>
      </c>
      <c r="C46" s="70" t="e">
        <f>#REF!</f>
        <v>#REF!</v>
      </c>
      <c r="D46" s="66" t="e">
        <f>#REF!</f>
        <v>#REF!</v>
      </c>
      <c r="E46" s="67" t="e">
        <f>#REF!</f>
        <v>#REF!</v>
      </c>
      <c r="F46" s="135" t="e">
        <f>#REF!</f>
        <v>#REF!</v>
      </c>
      <c r="G46" s="69" t="e">
        <f>F46/D46</f>
        <v>#REF!</v>
      </c>
      <c r="H46" s="66" t="e">
        <f>#REF!</f>
        <v>#REF!</v>
      </c>
      <c r="I46" s="69" t="e">
        <f t="shared" si="0"/>
        <v>#REF!</v>
      </c>
      <c r="J46" s="30"/>
    </row>
    <row r="47" spans="1:10" ht="15" outlineLevel="1" x14ac:dyDescent="0.25">
      <c r="A47" s="24"/>
      <c r="B47" s="1" t="s">
        <v>432</v>
      </c>
      <c r="C47" s="70" t="e">
        <f>#REF!</f>
        <v>#REF!</v>
      </c>
      <c r="D47" s="66" t="e">
        <f>#REF!</f>
        <v>#REF!</v>
      </c>
      <c r="E47" s="67" t="e">
        <f>#REF!</f>
        <v>#REF!</v>
      </c>
      <c r="F47" s="135" t="e">
        <f>#REF!</f>
        <v>#REF!</v>
      </c>
      <c r="G47" s="69" t="e">
        <f>F47/D47</f>
        <v>#REF!</v>
      </c>
      <c r="H47" s="66" t="e">
        <f>#REF!</f>
        <v>#REF!</v>
      </c>
      <c r="I47" s="69" t="e">
        <f t="shared" si="0"/>
        <v>#REF!</v>
      </c>
      <c r="J47" s="30"/>
    </row>
    <row r="48" spans="1:10" ht="15" outlineLevel="1" x14ac:dyDescent="0.25">
      <c r="A48" s="24"/>
      <c r="B48" s="1" t="s">
        <v>433</v>
      </c>
      <c r="C48" s="70" t="e">
        <f>#REF!</f>
        <v>#REF!</v>
      </c>
      <c r="D48" s="66" t="e">
        <f>#REF!</f>
        <v>#REF!</v>
      </c>
      <c r="E48" s="67" t="e">
        <f>#REF!</f>
        <v>#REF!</v>
      </c>
      <c r="F48" s="135" t="e">
        <f>#REF!</f>
        <v>#REF!</v>
      </c>
      <c r="G48" s="69" t="e">
        <f>F48/D48</f>
        <v>#REF!</v>
      </c>
      <c r="H48" s="66" t="e">
        <f>#REF!</f>
        <v>#REF!</v>
      </c>
      <c r="I48" s="69" t="e">
        <f t="shared" si="0"/>
        <v>#REF!</v>
      </c>
      <c r="J48" s="30"/>
    </row>
    <row r="49" spans="1:10" ht="15" x14ac:dyDescent="0.25">
      <c r="A49" s="24"/>
      <c r="B49" s="27" t="s">
        <v>631</v>
      </c>
      <c r="C49" s="72" t="e">
        <f t="shared" ref="C49" si="21">SUM(C46:C48)</f>
        <v>#REF!</v>
      </c>
      <c r="D49" s="71" t="e">
        <f t="shared" ref="D49:E49" si="22">SUM(D46:D48)</f>
        <v>#REF!</v>
      </c>
      <c r="E49" s="72" t="e">
        <f t="shared" si="22"/>
        <v>#REF!</v>
      </c>
      <c r="F49" s="136" t="e">
        <f t="shared" ref="F49" si="23">SUM(F46:F48)</f>
        <v>#REF!</v>
      </c>
      <c r="G49" s="74" t="e">
        <f>F49/D49</f>
        <v>#REF!</v>
      </c>
      <c r="H49" s="71" t="e">
        <f t="shared" ref="H49" si="24">SUM(H46:H48)</f>
        <v>#REF!</v>
      </c>
      <c r="I49" s="74" t="e">
        <f t="shared" si="0"/>
        <v>#REF!</v>
      </c>
      <c r="J49" s="30"/>
    </row>
    <row r="50" spans="1:10" ht="6.6" customHeight="1" x14ac:dyDescent="0.25">
      <c r="A50" s="24"/>
      <c r="B50" s="28"/>
      <c r="C50" s="79"/>
      <c r="D50" s="75"/>
      <c r="E50" s="76"/>
      <c r="F50" s="137"/>
      <c r="G50" s="78"/>
      <c r="H50" s="75"/>
      <c r="I50" s="78"/>
      <c r="J50" s="30"/>
    </row>
    <row r="51" spans="1:10" ht="15" x14ac:dyDescent="0.25">
      <c r="A51" s="24"/>
      <c r="B51" s="1" t="s">
        <v>413</v>
      </c>
      <c r="C51" s="70" t="e">
        <f>#REF!+#REF!</f>
        <v>#REF!</v>
      </c>
      <c r="D51" s="66" t="e">
        <f>#REF!+#REF!</f>
        <v>#REF!</v>
      </c>
      <c r="E51" s="67" t="e">
        <f>#REF!+#REF!</f>
        <v>#REF!</v>
      </c>
      <c r="F51" s="135" t="e">
        <f>#REF!+#REF!</f>
        <v>#REF!</v>
      </c>
      <c r="G51" s="69" t="e">
        <f>F51/D51</f>
        <v>#REF!</v>
      </c>
      <c r="H51" s="66" t="e">
        <f>#REF!+#REF!</f>
        <v>#REF!</v>
      </c>
      <c r="I51" s="69" t="e">
        <f t="shared" si="0"/>
        <v>#REF!</v>
      </c>
      <c r="J51" s="30"/>
    </row>
    <row r="52" spans="1:10" ht="15" x14ac:dyDescent="0.25">
      <c r="A52" s="24"/>
      <c r="B52" s="1" t="s">
        <v>414</v>
      </c>
      <c r="C52" s="70" t="e">
        <f>#REF!</f>
        <v>#REF!</v>
      </c>
      <c r="D52" s="66" t="e">
        <f>#REF!</f>
        <v>#REF!</v>
      </c>
      <c r="E52" s="67" t="e">
        <f>#REF!</f>
        <v>#REF!</v>
      </c>
      <c r="F52" s="135" t="e">
        <f>#REF!</f>
        <v>#REF!</v>
      </c>
      <c r="G52" s="69" t="e">
        <f>F52/D52</f>
        <v>#REF!</v>
      </c>
      <c r="H52" s="66" t="e">
        <f>#REF!</f>
        <v>#REF!</v>
      </c>
      <c r="I52" s="69" t="e">
        <f t="shared" si="0"/>
        <v>#REF!</v>
      </c>
      <c r="J52" s="30"/>
    </row>
    <row r="53" spans="1:10" ht="15" x14ac:dyDescent="0.25">
      <c r="A53" s="24"/>
      <c r="B53" s="27" t="s">
        <v>632</v>
      </c>
      <c r="C53" s="72" t="e">
        <f t="shared" ref="C53" si="25">SUM(C51:C52)</f>
        <v>#REF!</v>
      </c>
      <c r="D53" s="71" t="e">
        <f t="shared" ref="D53" si="26">SUM(D51:D52)</f>
        <v>#REF!</v>
      </c>
      <c r="E53" s="72" t="e">
        <f t="shared" ref="E53:F53" si="27">SUM(E51:E52)</f>
        <v>#REF!</v>
      </c>
      <c r="F53" s="136" t="e">
        <f t="shared" si="27"/>
        <v>#REF!</v>
      </c>
      <c r="G53" s="74" t="e">
        <f>F53/D53</f>
        <v>#REF!</v>
      </c>
      <c r="H53" s="71" t="e">
        <f t="shared" ref="H53" si="28">SUM(H51:H52)</f>
        <v>#REF!</v>
      </c>
      <c r="I53" s="74" t="e">
        <f t="shared" si="0"/>
        <v>#REF!</v>
      </c>
      <c r="J53" s="30"/>
    </row>
    <row r="54" spans="1:10" ht="6.6" customHeight="1" x14ac:dyDescent="0.25">
      <c r="A54" s="24"/>
      <c r="B54" s="28"/>
      <c r="C54" s="79"/>
      <c r="D54" s="75"/>
      <c r="E54" s="76"/>
      <c r="F54" s="137"/>
      <c r="G54" s="78"/>
      <c r="H54" s="75"/>
      <c r="I54" s="78"/>
      <c r="J54" s="30"/>
    </row>
    <row r="55" spans="1:10" ht="15" x14ac:dyDescent="0.25">
      <c r="A55" s="24"/>
      <c r="B55" s="27" t="s">
        <v>633</v>
      </c>
      <c r="C55" s="72" t="e">
        <f>#REF!</f>
        <v>#REF!</v>
      </c>
      <c r="D55" s="71" t="e">
        <f>#REF!</f>
        <v>#REF!</v>
      </c>
      <c r="E55" s="72" t="e">
        <f>#REF!</f>
        <v>#REF!</v>
      </c>
      <c r="F55" s="136" t="e">
        <f>#REF!</f>
        <v>#REF!</v>
      </c>
      <c r="G55" s="74" t="e">
        <f>F55/D55</f>
        <v>#REF!</v>
      </c>
      <c r="H55" s="71" t="e">
        <f>#REF!</f>
        <v>#REF!</v>
      </c>
      <c r="I55" s="74" t="e">
        <f t="shared" si="0"/>
        <v>#REF!</v>
      </c>
      <c r="J55" s="30"/>
    </row>
    <row r="56" spans="1:10" ht="6.6" customHeight="1" x14ac:dyDescent="0.25">
      <c r="A56" s="24"/>
      <c r="B56" s="28"/>
      <c r="C56" s="79"/>
      <c r="D56" s="75"/>
      <c r="E56" s="76"/>
      <c r="F56" s="137"/>
      <c r="G56" s="78"/>
      <c r="H56" s="75"/>
      <c r="I56" s="78"/>
      <c r="J56" s="30"/>
    </row>
    <row r="57" spans="1:10" ht="15" x14ac:dyDescent="0.25">
      <c r="B57" s="31" t="s">
        <v>634</v>
      </c>
      <c r="C57" s="81" t="e">
        <f>C9+C13+C17+C19+C21+C23+C38+C42+C44+C49+C53+C55</f>
        <v>#REF!</v>
      </c>
      <c r="D57" s="80" t="e">
        <f t="shared" ref="D57:F57" si="29">D9+D13+D17+D19+D21+D23+D38+D42+D44+D49+D53+D55</f>
        <v>#REF!</v>
      </c>
      <c r="E57" s="81" t="e">
        <f t="shared" si="29"/>
        <v>#REF!</v>
      </c>
      <c r="F57" s="138" t="e">
        <f t="shared" si="29"/>
        <v>#REF!</v>
      </c>
      <c r="G57" s="83" t="e">
        <f>F57/D57</f>
        <v>#REF!</v>
      </c>
      <c r="H57" s="80" t="e">
        <f t="shared" ref="H57" si="30">H9+H13+H17+H19+H21+H23+H38+H42+H44+H49+H53+H55</f>
        <v>#REF!</v>
      </c>
      <c r="I57" s="83" t="e">
        <f t="shared" si="0"/>
        <v>#REF!</v>
      </c>
      <c r="J57" s="30"/>
    </row>
    <row r="58" spans="1:10" ht="6" customHeight="1" x14ac:dyDescent="0.2">
      <c r="C58" s="88"/>
      <c r="D58" s="84"/>
      <c r="E58" s="85"/>
      <c r="F58" s="139"/>
      <c r="G58" s="87"/>
      <c r="H58" s="84"/>
      <c r="I58" s="87"/>
      <c r="J58" s="30"/>
    </row>
    <row r="59" spans="1:10" ht="15" x14ac:dyDescent="0.25">
      <c r="B59" s="27" t="s">
        <v>635</v>
      </c>
      <c r="C59" s="72" t="e">
        <f>#REF!+#REF!</f>
        <v>#REF!</v>
      </c>
      <c r="D59" s="71" t="e">
        <f>#REF!+#REF!</f>
        <v>#REF!</v>
      </c>
      <c r="E59" s="72" t="e">
        <f>#REF!+#REF!</f>
        <v>#REF!</v>
      </c>
      <c r="F59" s="136" t="e">
        <f>#REF!+#REF!</f>
        <v>#REF!</v>
      </c>
      <c r="G59" s="74" t="e">
        <f>F59/D59</f>
        <v>#REF!</v>
      </c>
      <c r="H59" s="71" t="e">
        <f>#REF!+#REF!</f>
        <v>#REF!</v>
      </c>
      <c r="I59" s="74" t="e">
        <f t="shared" si="0"/>
        <v>#REF!</v>
      </c>
      <c r="J59" s="30"/>
    </row>
    <row r="60" spans="1:10" ht="7.15" customHeight="1" x14ac:dyDescent="0.2">
      <c r="C60" s="93"/>
      <c r="D60" s="89"/>
      <c r="E60" s="90"/>
      <c r="F60" s="140"/>
      <c r="G60" s="92"/>
      <c r="H60" s="89"/>
      <c r="I60" s="92"/>
      <c r="J60" s="30"/>
    </row>
    <row r="61" spans="1:10" ht="2.4500000000000002" customHeight="1" x14ac:dyDescent="0.2">
      <c r="C61" s="93"/>
      <c r="D61" s="94"/>
      <c r="E61" s="95"/>
      <c r="F61" s="140"/>
      <c r="G61" s="92"/>
      <c r="H61" s="89"/>
      <c r="I61" s="92"/>
      <c r="J61" s="30"/>
    </row>
    <row r="62" spans="1:10" ht="19.5" thickBot="1" x14ac:dyDescent="0.35">
      <c r="B62" s="32" t="s">
        <v>636</v>
      </c>
      <c r="C62" s="100" t="e">
        <f t="shared" ref="C62" si="31">C57+C59</f>
        <v>#REF!</v>
      </c>
      <c r="D62" s="96" t="e">
        <f t="shared" ref="D62" si="32">D57+D59</f>
        <v>#REF!</v>
      </c>
      <c r="E62" s="97" t="e">
        <f t="shared" ref="E62:F62" si="33">E57+E59</f>
        <v>#REF!</v>
      </c>
      <c r="F62" s="141" t="e">
        <f t="shared" si="33"/>
        <v>#REF!</v>
      </c>
      <c r="G62" s="99" t="e">
        <f>F62/D62</f>
        <v>#REF!</v>
      </c>
      <c r="H62" s="96" t="e">
        <f t="shared" ref="H62" si="34">H57+H59</f>
        <v>#REF!</v>
      </c>
      <c r="I62" s="99" t="e">
        <f t="shared" si="0"/>
        <v>#REF!</v>
      </c>
      <c r="J62" s="30"/>
    </row>
    <row r="63" spans="1:10" ht="5.45" customHeight="1" thickBot="1" x14ac:dyDescent="0.3">
      <c r="B63" s="33"/>
      <c r="C63" s="46"/>
      <c r="D63" s="34"/>
      <c r="E63" s="34"/>
      <c r="F63" s="34"/>
      <c r="G63" s="35"/>
      <c r="H63" s="34"/>
      <c r="I63" s="26"/>
      <c r="J63" s="30"/>
    </row>
    <row r="64" spans="1:10" x14ac:dyDescent="0.2">
      <c r="C64" s="36" t="e">
        <f>#REF!</f>
        <v>#REF!</v>
      </c>
      <c r="D64" s="36" t="e">
        <f>#REF!</f>
        <v>#REF!</v>
      </c>
      <c r="E64" s="36" t="e">
        <f>#REF!</f>
        <v>#REF!</v>
      </c>
      <c r="F64" s="36" t="e">
        <f>#REF!</f>
        <v>#REF!</v>
      </c>
      <c r="G64" s="37"/>
      <c r="H64" s="36" t="e">
        <f>#REF!</f>
        <v>#REF!</v>
      </c>
    </row>
    <row r="65" spans="3:8" x14ac:dyDescent="0.2">
      <c r="C65" s="38" t="e">
        <f t="shared" ref="C65" si="35">C62-C64</f>
        <v>#REF!</v>
      </c>
      <c r="D65" s="38" t="e">
        <f t="shared" ref="D65" si="36">D62-D64</f>
        <v>#REF!</v>
      </c>
      <c r="E65" s="38" t="e">
        <f t="shared" ref="E65:F65" si="37">E62-E64</f>
        <v>#REF!</v>
      </c>
      <c r="F65" s="38" t="e">
        <f t="shared" si="37"/>
        <v>#REF!</v>
      </c>
      <c r="G65" s="38"/>
      <c r="H65" s="38" t="e">
        <f t="shared" ref="H65" si="38">H62-H64</f>
        <v>#REF!</v>
      </c>
    </row>
    <row r="66" spans="3:8" x14ac:dyDescent="0.2">
      <c r="C66" s="38"/>
      <c r="D66" s="38"/>
      <c r="E66" s="38"/>
      <c r="F66" s="38"/>
      <c r="G66" s="38"/>
      <c r="H66" s="37" t="e">
        <f>E62/C62</f>
        <v>#REF!</v>
      </c>
    </row>
    <row r="67" spans="3:8" x14ac:dyDescent="0.2">
      <c r="C67" s="38"/>
      <c r="D67" s="38"/>
      <c r="E67" s="38"/>
      <c r="F67" s="38"/>
      <c r="G67" s="38"/>
      <c r="H67" s="38"/>
    </row>
    <row r="68" spans="3:8" x14ac:dyDescent="0.2">
      <c r="C68" s="38"/>
      <c r="D68" s="38"/>
      <c r="E68" s="38"/>
      <c r="F68" s="38"/>
      <c r="G68" s="38"/>
      <c r="H68" s="38"/>
    </row>
    <row r="69" spans="3:8" x14ac:dyDescent="0.2">
      <c r="C69" s="38"/>
      <c r="D69" s="38"/>
      <c r="E69" s="38"/>
      <c r="F69" s="38"/>
      <c r="G69" s="38"/>
      <c r="H69" s="38"/>
    </row>
    <row r="70" spans="3:8" x14ac:dyDescent="0.2">
      <c r="C70" s="38"/>
      <c r="D70" s="38"/>
      <c r="E70" s="38"/>
      <c r="F70" s="38"/>
      <c r="G70" s="38"/>
      <c r="H70" s="38"/>
    </row>
    <row r="71" spans="3:8" x14ac:dyDescent="0.2">
      <c r="C71" s="38"/>
      <c r="D71" s="38"/>
      <c r="E71" s="38"/>
      <c r="F71" s="38"/>
      <c r="G71" s="38"/>
      <c r="H71" s="38"/>
    </row>
    <row r="72" spans="3:8" s="49" customFormat="1" x14ac:dyDescent="0.2">
      <c r="C72" s="50"/>
    </row>
    <row r="73" spans="3:8" s="49" customFormat="1" x14ac:dyDescent="0.2"/>
    <row r="74" spans="3:8" s="49" customFormat="1" x14ac:dyDescent="0.2"/>
    <row r="75" spans="3:8" s="49" customFormat="1" x14ac:dyDescent="0.2"/>
    <row r="76" spans="3:8" s="49" customFormat="1" x14ac:dyDescent="0.2"/>
    <row r="77" spans="3:8" s="49" customFormat="1" x14ac:dyDescent="0.2"/>
    <row r="78" spans="3:8" s="49" customFormat="1" x14ac:dyDescent="0.2"/>
    <row r="79" spans="3:8" s="49" customFormat="1" x14ac:dyDescent="0.2"/>
  </sheetData>
  <pageMargins left="0.11811023622047245" right="0.11811023622047245" top="0.74803149606299213" bottom="0.74803149606299213" header="0.31496062992125984" footer="0.31496062992125984"/>
  <pageSetup paperSize="8" scale="87" orientation="portrait" r:id="rId1"/>
  <ignoredErrors>
    <ignoredError sqref="G9:G31 G42:G62 D9:D62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043CCD-673E-469E-9DE1-971648F6AF12}">
  <sheetPr>
    <pageSetUpPr fitToPage="1"/>
  </sheetPr>
  <dimension ref="A1:M73"/>
  <sheetViews>
    <sheetView showGridLines="0" topLeftCell="B1" zoomScale="90" zoomScaleNormal="90" workbookViewId="0">
      <pane xSplit="1" ySplit="3" topLeftCell="C4" activePane="bottomRight" state="frozen"/>
      <selection activeCell="G38" sqref="G38"/>
      <selection pane="topRight" activeCell="G38" sqref="G38"/>
      <selection pane="bottomLeft" activeCell="G38" sqref="G38"/>
      <selection pane="bottomRight" activeCell="K5" sqref="K5"/>
    </sheetView>
  </sheetViews>
  <sheetFormatPr defaultColWidth="9.140625" defaultRowHeight="12" x14ac:dyDescent="0.2"/>
  <cols>
    <col min="1" max="1" width="2.140625" style="22" customWidth="1"/>
    <col min="2" max="2" width="35" style="22" customWidth="1"/>
    <col min="3" max="7" width="19.85546875" style="22" customWidth="1"/>
    <col min="8" max="8" width="19.85546875" style="22" hidden="1" customWidth="1"/>
    <col min="9" max="9" width="22.140625" style="22" customWidth="1"/>
    <col min="10" max="10" width="15.28515625" style="22" hidden="1" customWidth="1"/>
    <col min="11" max="11" width="16.5703125" style="22" customWidth="1"/>
    <col min="12" max="12" width="1.5703125" style="22" customWidth="1"/>
    <col min="13" max="16384" width="9.140625" style="22"/>
  </cols>
  <sheetData>
    <row r="1" spans="1:13" ht="3" customHeight="1" x14ac:dyDescent="0.2"/>
    <row r="2" spans="1:13" ht="21" customHeight="1" thickBot="1" x14ac:dyDescent="0.25">
      <c r="C2" s="128"/>
      <c r="D2" s="128" t="s">
        <v>2</v>
      </c>
      <c r="E2" s="128" t="s">
        <v>615</v>
      </c>
      <c r="F2" s="128" t="s">
        <v>616</v>
      </c>
      <c r="G2" s="129" t="s">
        <v>647</v>
      </c>
      <c r="H2" s="129"/>
      <c r="I2" s="129" t="s">
        <v>640</v>
      </c>
      <c r="J2" s="130" t="e">
        <f>G4-D4</f>
        <v>#REF!</v>
      </c>
      <c r="K2" s="128"/>
    </row>
    <row r="3" spans="1:13" ht="67.900000000000006" customHeight="1" x14ac:dyDescent="0.2">
      <c r="C3" s="53" t="s">
        <v>617</v>
      </c>
      <c r="D3" s="54" t="s">
        <v>641</v>
      </c>
      <c r="E3" s="56" t="s">
        <v>642</v>
      </c>
      <c r="F3" s="57" t="s">
        <v>643</v>
      </c>
      <c r="G3" s="55" t="s">
        <v>639</v>
      </c>
      <c r="H3" s="23" t="s">
        <v>637</v>
      </c>
      <c r="I3" s="58" t="s">
        <v>644</v>
      </c>
      <c r="J3" s="59" t="s">
        <v>638</v>
      </c>
      <c r="K3" s="60" t="s">
        <v>648</v>
      </c>
    </row>
    <row r="4" spans="1:13" ht="15" x14ac:dyDescent="0.25">
      <c r="A4" s="24"/>
      <c r="B4" s="1" t="s">
        <v>417</v>
      </c>
      <c r="C4" s="61" t="e">
        <f>#REF!</f>
        <v>#REF!</v>
      </c>
      <c r="D4" s="65" t="e">
        <f>#REF!</f>
        <v>#REF!</v>
      </c>
      <c r="E4" s="63" t="e">
        <f>#REF!</f>
        <v>#REF!</v>
      </c>
      <c r="F4" s="61" t="e">
        <f>#REF!</f>
        <v>#REF!</v>
      </c>
      <c r="G4" s="101" t="e">
        <f>#REF!</f>
        <v>#REF!</v>
      </c>
      <c r="H4" s="102" t="e">
        <f>#REF!</f>
        <v>#REF!</v>
      </c>
      <c r="I4" s="103" t="e">
        <f>#REF!</f>
        <v>#REF!</v>
      </c>
      <c r="J4" s="104" t="e">
        <f t="shared" ref="J4:J9" si="0">G4/C4</f>
        <v>#REF!</v>
      </c>
      <c r="K4" s="104" t="e">
        <f>G4/D4</f>
        <v>#REF!</v>
      </c>
      <c r="L4" s="25"/>
    </row>
    <row r="5" spans="1:13" ht="15" x14ac:dyDescent="0.25">
      <c r="A5" s="24"/>
      <c r="B5" s="1" t="s">
        <v>418</v>
      </c>
      <c r="C5" s="66" t="e">
        <f>#REF!</f>
        <v>#REF!</v>
      </c>
      <c r="D5" s="70" t="e">
        <f>#REF!</f>
        <v>#REF!</v>
      </c>
      <c r="E5" s="68" t="e">
        <f>#REF!</f>
        <v>#REF!</v>
      </c>
      <c r="F5" s="66" t="e">
        <f>#REF!</f>
        <v>#REF!</v>
      </c>
      <c r="G5" s="105" t="e">
        <f>#REF!</f>
        <v>#REF!</v>
      </c>
      <c r="H5" s="106" t="e">
        <f>#REF!</f>
        <v>#REF!</v>
      </c>
      <c r="I5" s="103" t="e">
        <f>#REF!</f>
        <v>#REF!</v>
      </c>
      <c r="J5" s="104" t="e">
        <f t="shared" si="0"/>
        <v>#REF!</v>
      </c>
      <c r="K5" s="104" t="e">
        <f t="shared" ref="K5:K8" si="1">G5/D5</f>
        <v>#REF!</v>
      </c>
      <c r="L5" s="25"/>
    </row>
    <row r="6" spans="1:13" ht="15" x14ac:dyDescent="0.25">
      <c r="A6" s="24"/>
      <c r="B6" s="1" t="s">
        <v>420</v>
      </c>
      <c r="C6" s="66" t="e">
        <f>#REF!</f>
        <v>#REF!</v>
      </c>
      <c r="D6" s="70" t="e">
        <f>#REF!</f>
        <v>#REF!</v>
      </c>
      <c r="E6" s="68" t="e">
        <f>#REF!</f>
        <v>#REF!</v>
      </c>
      <c r="F6" s="66" t="e">
        <f>#REF!</f>
        <v>#REF!</v>
      </c>
      <c r="G6" s="105" t="e">
        <f>#REF!</f>
        <v>#REF!</v>
      </c>
      <c r="H6" s="106" t="e">
        <f>#REF!</f>
        <v>#REF!</v>
      </c>
      <c r="I6" s="103" t="e">
        <f>#REF!</f>
        <v>#REF!</v>
      </c>
      <c r="J6" s="104" t="e">
        <f t="shared" si="0"/>
        <v>#REF!</v>
      </c>
      <c r="K6" s="104" t="e">
        <f t="shared" si="1"/>
        <v>#REF!</v>
      </c>
      <c r="L6" s="25"/>
    </row>
    <row r="7" spans="1:13" ht="15" x14ac:dyDescent="0.25">
      <c r="A7" s="24"/>
      <c r="B7" s="1" t="s">
        <v>618</v>
      </c>
      <c r="C7" s="66" t="e">
        <f>#REF!</f>
        <v>#REF!</v>
      </c>
      <c r="D7" s="70" t="e">
        <f>#REF!</f>
        <v>#REF!</v>
      </c>
      <c r="E7" s="68" t="e">
        <f>#REF!</f>
        <v>#REF!</v>
      </c>
      <c r="F7" s="66" t="e">
        <f>#REF!</f>
        <v>#REF!</v>
      </c>
      <c r="G7" s="105" t="e">
        <f>#REF!</f>
        <v>#REF!</v>
      </c>
      <c r="H7" s="106" t="e">
        <f>#REF!</f>
        <v>#REF!</v>
      </c>
      <c r="I7" s="103" t="e">
        <f>#REF!</f>
        <v>#REF!</v>
      </c>
      <c r="J7" s="104" t="e">
        <f t="shared" si="0"/>
        <v>#REF!</v>
      </c>
      <c r="K7" s="104" t="e">
        <f t="shared" si="1"/>
        <v>#REF!</v>
      </c>
      <c r="L7" s="25"/>
    </row>
    <row r="8" spans="1:13" ht="15" x14ac:dyDescent="0.25">
      <c r="A8" s="24"/>
      <c r="B8" s="1" t="s">
        <v>469</v>
      </c>
      <c r="C8" s="66" t="e">
        <f>#REF!</f>
        <v>#REF!</v>
      </c>
      <c r="D8" s="70" t="e">
        <f>#REF!</f>
        <v>#REF!</v>
      </c>
      <c r="E8" s="68" t="e">
        <f>#REF!</f>
        <v>#REF!</v>
      </c>
      <c r="F8" s="66" t="e">
        <f>#REF!</f>
        <v>#REF!</v>
      </c>
      <c r="G8" s="105" t="e">
        <f>#REF!</f>
        <v>#REF!</v>
      </c>
      <c r="H8" s="106" t="e">
        <f>#REF!</f>
        <v>#REF!</v>
      </c>
      <c r="I8" s="103" t="e">
        <f>#REF!</f>
        <v>#REF!</v>
      </c>
      <c r="J8" s="104" t="e">
        <f t="shared" si="0"/>
        <v>#REF!</v>
      </c>
      <c r="K8" s="104" t="e">
        <f t="shared" si="1"/>
        <v>#REF!</v>
      </c>
      <c r="L8" s="25"/>
    </row>
    <row r="9" spans="1:13" ht="15" x14ac:dyDescent="0.25">
      <c r="A9" s="24"/>
      <c r="B9" s="27" t="s">
        <v>619</v>
      </c>
      <c r="C9" s="71" t="e">
        <f t="shared" ref="C9:D9" si="2">SUM(C4:C8)</f>
        <v>#REF!</v>
      </c>
      <c r="D9" s="72" t="e">
        <f t="shared" si="2"/>
        <v>#REF!</v>
      </c>
      <c r="E9" s="73" t="e">
        <f t="shared" ref="E9:F9" si="3">SUM(E4:E8)</f>
        <v>#REF!</v>
      </c>
      <c r="F9" s="71" t="e">
        <f t="shared" si="3"/>
        <v>#REF!</v>
      </c>
      <c r="G9" s="72" t="e">
        <f t="shared" ref="G9:I9" si="4">SUM(G4:G8)</f>
        <v>#REF!</v>
      </c>
      <c r="H9" s="73" t="e">
        <f t="shared" si="4"/>
        <v>#REF!</v>
      </c>
      <c r="I9" s="107" t="e">
        <f t="shared" si="4"/>
        <v>#REF!</v>
      </c>
      <c r="J9" s="108" t="e">
        <f t="shared" si="0"/>
        <v>#REF!</v>
      </c>
      <c r="K9" s="108" t="e">
        <f>G9/D9</f>
        <v>#REF!</v>
      </c>
      <c r="L9" s="25"/>
      <c r="M9" s="48"/>
    </row>
    <row r="10" spans="1:13" ht="6.6" customHeight="1" x14ac:dyDescent="0.25">
      <c r="A10" s="24"/>
      <c r="B10" s="28"/>
      <c r="C10" s="75"/>
      <c r="D10" s="79"/>
      <c r="E10" s="77"/>
      <c r="F10" s="75"/>
      <c r="G10" s="109"/>
      <c r="H10" s="110"/>
      <c r="I10" s="111"/>
      <c r="J10" s="112"/>
      <c r="K10" s="112"/>
      <c r="L10" s="29"/>
    </row>
    <row r="11" spans="1:13" ht="15" x14ac:dyDescent="0.25">
      <c r="A11" s="24"/>
      <c r="B11" s="1" t="s">
        <v>431</v>
      </c>
      <c r="C11" s="66" t="e">
        <f>#REF!</f>
        <v>#REF!</v>
      </c>
      <c r="D11" s="70" t="e">
        <f>#REF!</f>
        <v>#REF!</v>
      </c>
      <c r="E11" s="68" t="e">
        <f>#REF!</f>
        <v>#REF!</v>
      </c>
      <c r="F11" s="66" t="e">
        <f>#REF!</f>
        <v>#REF!</v>
      </c>
      <c r="G11" s="105" t="e">
        <f>#REF!</f>
        <v>#REF!</v>
      </c>
      <c r="H11" s="106" t="e">
        <f>#REF!</f>
        <v>#REF!</v>
      </c>
      <c r="I11" s="103" t="e">
        <f>#REF!</f>
        <v>#REF!</v>
      </c>
      <c r="J11" s="104" t="e">
        <f>G11/C11</f>
        <v>#REF!</v>
      </c>
      <c r="K11" s="104" t="e">
        <f t="shared" ref="K11:K12" si="5">G11/D11</f>
        <v>#REF!</v>
      </c>
      <c r="L11" s="25"/>
    </row>
    <row r="12" spans="1:13" ht="15" x14ac:dyDescent="0.25">
      <c r="A12" s="24"/>
      <c r="B12" s="1" t="s">
        <v>620</v>
      </c>
      <c r="C12" s="66" t="e">
        <f>#REF!</f>
        <v>#REF!</v>
      </c>
      <c r="D12" s="70" t="e">
        <f>#REF!</f>
        <v>#REF!</v>
      </c>
      <c r="E12" s="68" t="e">
        <f>#REF!</f>
        <v>#REF!</v>
      </c>
      <c r="F12" s="66" t="e">
        <f>#REF!</f>
        <v>#REF!</v>
      </c>
      <c r="G12" s="105" t="e">
        <f>#REF!</f>
        <v>#REF!</v>
      </c>
      <c r="H12" s="106" t="e">
        <f>#REF!</f>
        <v>#REF!</v>
      </c>
      <c r="I12" s="103" t="e">
        <f>#REF!</f>
        <v>#REF!</v>
      </c>
      <c r="J12" s="104" t="e">
        <f>G12/C12</f>
        <v>#REF!</v>
      </c>
      <c r="K12" s="104" t="e">
        <f t="shared" si="5"/>
        <v>#REF!</v>
      </c>
      <c r="L12" s="25"/>
    </row>
    <row r="13" spans="1:13" ht="15" x14ac:dyDescent="0.25">
      <c r="A13" s="24"/>
      <c r="B13" s="27" t="s">
        <v>621</v>
      </c>
      <c r="C13" s="71" t="e">
        <f t="shared" ref="C13:D13" si="6">SUM(C11:C12)</f>
        <v>#REF!</v>
      </c>
      <c r="D13" s="72" t="e">
        <f t="shared" si="6"/>
        <v>#REF!</v>
      </c>
      <c r="E13" s="73" t="e">
        <f t="shared" ref="E13:F13" si="7">SUM(E11:E12)</f>
        <v>#REF!</v>
      </c>
      <c r="F13" s="71" t="e">
        <f t="shared" si="7"/>
        <v>#REF!</v>
      </c>
      <c r="G13" s="72" t="e">
        <f t="shared" ref="G13:I13" si="8">SUM(G11:G12)</f>
        <v>#REF!</v>
      </c>
      <c r="H13" s="73" t="e">
        <f t="shared" si="8"/>
        <v>#REF!</v>
      </c>
      <c r="I13" s="107" t="e">
        <f t="shared" si="8"/>
        <v>#REF!</v>
      </c>
      <c r="J13" s="108" t="e">
        <f>G13/C13</f>
        <v>#REF!</v>
      </c>
      <c r="K13" s="108" t="e">
        <f>G13/D13</f>
        <v>#REF!</v>
      </c>
      <c r="L13" s="25"/>
    </row>
    <row r="14" spans="1:13" ht="6.6" customHeight="1" x14ac:dyDescent="0.25">
      <c r="A14" s="24"/>
      <c r="B14" s="28"/>
      <c r="C14" s="75"/>
      <c r="D14" s="79"/>
      <c r="E14" s="77"/>
      <c r="F14" s="75"/>
      <c r="G14" s="109"/>
      <c r="H14" s="110"/>
      <c r="I14" s="111"/>
      <c r="J14" s="112"/>
      <c r="K14" s="112"/>
      <c r="L14" s="29"/>
    </row>
    <row r="15" spans="1:13" ht="15" x14ac:dyDescent="0.25">
      <c r="A15" s="24"/>
      <c r="B15" s="1" t="s">
        <v>430</v>
      </c>
      <c r="C15" s="66" t="e">
        <f>#REF!</f>
        <v>#REF!</v>
      </c>
      <c r="D15" s="70" t="e">
        <f>#REF!</f>
        <v>#REF!</v>
      </c>
      <c r="E15" s="68" t="e">
        <f>#REF!</f>
        <v>#REF!</v>
      </c>
      <c r="F15" s="66" t="e">
        <f>#REF!</f>
        <v>#REF!</v>
      </c>
      <c r="G15" s="105" t="e">
        <f>#REF!</f>
        <v>#REF!</v>
      </c>
      <c r="H15" s="106" t="e">
        <f>#REF!</f>
        <v>#REF!</v>
      </c>
      <c r="I15" s="103" t="e">
        <f>#REF!</f>
        <v>#REF!</v>
      </c>
      <c r="J15" s="104" t="e">
        <f>G15/C15</f>
        <v>#REF!</v>
      </c>
      <c r="K15" s="104" t="e">
        <f t="shared" ref="K15:K16" si="9">G15/D15</f>
        <v>#REF!</v>
      </c>
      <c r="L15" s="25"/>
    </row>
    <row r="16" spans="1:13" ht="15" x14ac:dyDescent="0.25">
      <c r="A16" s="24"/>
      <c r="B16" s="1" t="s">
        <v>622</v>
      </c>
      <c r="C16" s="66" t="e">
        <f>#REF!</f>
        <v>#REF!</v>
      </c>
      <c r="D16" s="70" t="e">
        <f>#REF!</f>
        <v>#REF!</v>
      </c>
      <c r="E16" s="68" t="e">
        <f>#REF!</f>
        <v>#REF!</v>
      </c>
      <c r="F16" s="66" t="e">
        <f>#REF!</f>
        <v>#REF!</v>
      </c>
      <c r="G16" s="105" t="e">
        <f>#REF!</f>
        <v>#REF!</v>
      </c>
      <c r="H16" s="106" t="e">
        <f>#REF!</f>
        <v>#REF!</v>
      </c>
      <c r="I16" s="103" t="e">
        <f>#REF!</f>
        <v>#REF!</v>
      </c>
      <c r="J16" s="104" t="e">
        <f>G16/C16</f>
        <v>#REF!</v>
      </c>
      <c r="K16" s="104" t="e">
        <f t="shared" si="9"/>
        <v>#REF!</v>
      </c>
      <c r="L16" s="25"/>
    </row>
    <row r="17" spans="1:12" ht="15" x14ac:dyDescent="0.25">
      <c r="A17" s="24"/>
      <c r="B17" s="27" t="s">
        <v>623</v>
      </c>
      <c r="C17" s="71" t="e">
        <f t="shared" ref="C17:D17" si="10">SUM(C15:C16)</f>
        <v>#REF!</v>
      </c>
      <c r="D17" s="72" t="e">
        <f t="shared" si="10"/>
        <v>#REF!</v>
      </c>
      <c r="E17" s="73" t="e">
        <f t="shared" ref="E17:F17" si="11">SUM(E15:E16)</f>
        <v>#REF!</v>
      </c>
      <c r="F17" s="71" t="e">
        <f t="shared" si="11"/>
        <v>#REF!</v>
      </c>
      <c r="G17" s="72" t="e">
        <f t="shared" ref="G17:I17" si="12">SUM(G15:G16)</f>
        <v>#REF!</v>
      </c>
      <c r="H17" s="73" t="e">
        <f t="shared" si="12"/>
        <v>#REF!</v>
      </c>
      <c r="I17" s="107" t="e">
        <f t="shared" si="12"/>
        <v>#REF!</v>
      </c>
      <c r="J17" s="108" t="e">
        <f>G17/C17</f>
        <v>#REF!</v>
      </c>
      <c r="K17" s="108" t="e">
        <f>G17/D17</f>
        <v>#REF!</v>
      </c>
      <c r="L17" s="25"/>
    </row>
    <row r="18" spans="1:12" ht="6.6" customHeight="1" x14ac:dyDescent="0.25">
      <c r="A18" s="24"/>
      <c r="B18" s="28"/>
      <c r="C18" s="75"/>
      <c r="D18" s="79"/>
      <c r="E18" s="77"/>
      <c r="F18" s="75"/>
      <c r="G18" s="109"/>
      <c r="H18" s="110"/>
      <c r="I18" s="111"/>
      <c r="J18" s="112"/>
      <c r="K18" s="112"/>
      <c r="L18" s="29"/>
    </row>
    <row r="19" spans="1:12" ht="15" x14ac:dyDescent="0.25">
      <c r="A19" s="24"/>
      <c r="B19" s="27" t="s">
        <v>624</v>
      </c>
      <c r="C19" s="71" t="e">
        <f>#REF!+#REF!+#REF!</f>
        <v>#REF!</v>
      </c>
      <c r="D19" s="72" t="e">
        <f>#REF!+#REF!+#REF!</f>
        <v>#REF!</v>
      </c>
      <c r="E19" s="73" t="e">
        <f>#REF!+#REF!+#REF!</f>
        <v>#REF!</v>
      </c>
      <c r="F19" s="71" t="e">
        <f>#REF!+#REF!+#REF!</f>
        <v>#REF!</v>
      </c>
      <c r="G19" s="72" t="e">
        <f>#REF!+#REF!+#REF!</f>
        <v>#REF!</v>
      </c>
      <c r="H19" s="73" t="e">
        <f>#REF!+#REF!+#REF!</f>
        <v>#REF!</v>
      </c>
      <c r="I19" s="107" t="e">
        <f>#REF!+#REF!+#REF!</f>
        <v>#REF!</v>
      </c>
      <c r="J19" s="108" t="e">
        <f>G19/C19</f>
        <v>#REF!</v>
      </c>
      <c r="K19" s="108" t="e">
        <f>G19/D19</f>
        <v>#REF!</v>
      </c>
      <c r="L19" s="25"/>
    </row>
    <row r="20" spans="1:12" ht="6.6" customHeight="1" x14ac:dyDescent="0.25">
      <c r="A20" s="24"/>
      <c r="B20" s="28"/>
      <c r="C20" s="75"/>
      <c r="D20" s="79"/>
      <c r="E20" s="77"/>
      <c r="F20" s="75"/>
      <c r="G20" s="109"/>
      <c r="H20" s="110"/>
      <c r="I20" s="111"/>
      <c r="J20" s="112"/>
      <c r="K20" s="112"/>
      <c r="L20" s="29"/>
    </row>
    <row r="21" spans="1:12" ht="15" x14ac:dyDescent="0.25">
      <c r="A21" s="24"/>
      <c r="B21" s="27" t="s">
        <v>625</v>
      </c>
      <c r="C21" s="71" t="e">
        <f>#REF!+#REF!</f>
        <v>#REF!</v>
      </c>
      <c r="D21" s="72" t="e">
        <f>#REF!+#REF!</f>
        <v>#REF!</v>
      </c>
      <c r="E21" s="73" t="e">
        <f>#REF!+#REF!</f>
        <v>#REF!</v>
      </c>
      <c r="F21" s="71" t="e">
        <f>#REF!+#REF!</f>
        <v>#REF!</v>
      </c>
      <c r="G21" s="72" t="e">
        <f>#REF!+#REF!</f>
        <v>#REF!</v>
      </c>
      <c r="H21" s="73" t="e">
        <f>#REF!+#REF!</f>
        <v>#REF!</v>
      </c>
      <c r="I21" s="107" t="e">
        <f>#REF!+#REF!</f>
        <v>#REF!</v>
      </c>
      <c r="J21" s="108" t="e">
        <f>G21/C21</f>
        <v>#REF!</v>
      </c>
      <c r="K21" s="108" t="e">
        <f>G21/D21</f>
        <v>#REF!</v>
      </c>
      <c r="L21" s="25"/>
    </row>
    <row r="22" spans="1:12" ht="6.6" customHeight="1" x14ac:dyDescent="0.25">
      <c r="A22" s="24"/>
      <c r="B22" s="28"/>
      <c r="C22" s="75"/>
      <c r="D22" s="79"/>
      <c r="E22" s="77"/>
      <c r="F22" s="75"/>
      <c r="G22" s="109"/>
      <c r="H22" s="110"/>
      <c r="I22" s="111"/>
      <c r="J22" s="112"/>
      <c r="K22" s="112"/>
      <c r="L22" s="25"/>
    </row>
    <row r="23" spans="1:12" ht="15" x14ac:dyDescent="0.25">
      <c r="A23" s="24"/>
      <c r="B23" s="27" t="s">
        <v>626</v>
      </c>
      <c r="C23" s="71" t="e">
        <f>#REF!</f>
        <v>#REF!</v>
      </c>
      <c r="D23" s="72" t="e">
        <f>#REF!</f>
        <v>#REF!</v>
      </c>
      <c r="E23" s="73" t="e">
        <f>#REF!</f>
        <v>#REF!</v>
      </c>
      <c r="F23" s="71" t="e">
        <f>#REF!</f>
        <v>#REF!</v>
      </c>
      <c r="G23" s="72" t="e">
        <f>#REF!</f>
        <v>#REF!</v>
      </c>
      <c r="H23" s="73" t="e">
        <f>#REF!</f>
        <v>#REF!</v>
      </c>
      <c r="I23" s="107" t="e">
        <f>#REF!</f>
        <v>#REF!</v>
      </c>
      <c r="J23" s="108" t="e">
        <f>G23/C23</f>
        <v>#REF!</v>
      </c>
      <c r="K23" s="108" t="e">
        <f>G23/D23</f>
        <v>#REF!</v>
      </c>
      <c r="L23" s="25"/>
    </row>
    <row r="24" spans="1:12" ht="6.6" customHeight="1" x14ac:dyDescent="0.25">
      <c r="A24" s="24"/>
      <c r="B24" s="28"/>
      <c r="C24" s="75"/>
      <c r="D24" s="79"/>
      <c r="E24" s="77"/>
      <c r="F24" s="75"/>
      <c r="G24" s="109"/>
      <c r="H24" s="110"/>
      <c r="I24" s="111"/>
      <c r="J24" s="112"/>
      <c r="K24" s="112"/>
      <c r="L24" s="25"/>
    </row>
    <row r="25" spans="1:12" ht="15" x14ac:dyDescent="0.25">
      <c r="A25" s="24"/>
      <c r="B25" s="1" t="s">
        <v>423</v>
      </c>
      <c r="C25" s="66" t="e">
        <f>#REF!</f>
        <v>#REF!</v>
      </c>
      <c r="D25" s="70" t="e">
        <f>#REF!</f>
        <v>#REF!</v>
      </c>
      <c r="E25" s="68" t="e">
        <f>#REF!</f>
        <v>#REF!</v>
      </c>
      <c r="F25" s="66" t="e">
        <f>#REF!</f>
        <v>#REF!</v>
      </c>
      <c r="G25" s="105" t="e">
        <f>#REF!</f>
        <v>#REF!</v>
      </c>
      <c r="H25" s="106" t="e">
        <f>#REF!</f>
        <v>#REF!</v>
      </c>
      <c r="I25" s="103" t="e">
        <f>#REF!</f>
        <v>#REF!</v>
      </c>
      <c r="J25" s="104" t="e">
        <f>G25/C25</f>
        <v>#REF!</v>
      </c>
      <c r="K25" s="104" t="e">
        <f t="shared" ref="K25:K51" si="13">G25/D25</f>
        <v>#REF!</v>
      </c>
      <c r="L25" s="25"/>
    </row>
    <row r="26" spans="1:12" ht="15" x14ac:dyDescent="0.25">
      <c r="A26" s="24"/>
      <c r="B26" s="1" t="s">
        <v>426</v>
      </c>
      <c r="C26" s="66" t="e">
        <f>#REF!</f>
        <v>#REF!</v>
      </c>
      <c r="D26" s="70" t="e">
        <f>#REF!</f>
        <v>#REF!</v>
      </c>
      <c r="E26" s="68" t="e">
        <f>#REF!</f>
        <v>#REF!</v>
      </c>
      <c r="F26" s="66" t="e">
        <f>#REF!</f>
        <v>#REF!</v>
      </c>
      <c r="G26" s="105" t="e">
        <f>#REF!</f>
        <v>#REF!</v>
      </c>
      <c r="H26" s="106" t="e">
        <f>#REF!</f>
        <v>#REF!</v>
      </c>
      <c r="I26" s="103" t="e">
        <f>#REF!</f>
        <v>#REF!</v>
      </c>
      <c r="J26" s="104" t="e">
        <f t="shared" ref="J26:J38" si="14">G26/C26</f>
        <v>#REF!</v>
      </c>
      <c r="K26" s="104" t="e">
        <f t="shared" si="13"/>
        <v>#REF!</v>
      </c>
      <c r="L26" s="25"/>
    </row>
    <row r="27" spans="1:12" ht="15" x14ac:dyDescent="0.25">
      <c r="A27" s="24"/>
      <c r="B27" s="1" t="s">
        <v>424</v>
      </c>
      <c r="C27" s="66" t="e">
        <f>#REF!</f>
        <v>#REF!</v>
      </c>
      <c r="D27" s="70" t="e">
        <f>#REF!</f>
        <v>#REF!</v>
      </c>
      <c r="E27" s="68" t="e">
        <f>#REF!</f>
        <v>#REF!</v>
      </c>
      <c r="F27" s="66" t="e">
        <f>#REF!</f>
        <v>#REF!</v>
      </c>
      <c r="G27" s="105" t="e">
        <f>#REF!</f>
        <v>#REF!</v>
      </c>
      <c r="H27" s="106" t="e">
        <f>#REF!</f>
        <v>#REF!</v>
      </c>
      <c r="I27" s="103" t="e">
        <f>#REF!</f>
        <v>#REF!</v>
      </c>
      <c r="J27" s="104" t="e">
        <f>G27/C27</f>
        <v>#REF!</v>
      </c>
      <c r="K27" s="104" t="e">
        <f t="shared" si="13"/>
        <v>#REF!</v>
      </c>
      <c r="L27" s="25"/>
    </row>
    <row r="28" spans="1:12" ht="15" x14ac:dyDescent="0.25">
      <c r="A28" s="24"/>
      <c r="B28" s="1" t="s">
        <v>428</v>
      </c>
      <c r="C28" s="66" t="e">
        <f>#REF!</f>
        <v>#REF!</v>
      </c>
      <c r="D28" s="70" t="e">
        <f>#REF!</f>
        <v>#REF!</v>
      </c>
      <c r="E28" s="68" t="e">
        <f>#REF!</f>
        <v>#REF!</v>
      </c>
      <c r="F28" s="66" t="e">
        <f>#REF!</f>
        <v>#REF!</v>
      </c>
      <c r="G28" s="105" t="e">
        <f>#REF!</f>
        <v>#REF!</v>
      </c>
      <c r="H28" s="106" t="e">
        <f>#REF!</f>
        <v>#REF!</v>
      </c>
      <c r="I28" s="103" t="e">
        <f>#REF!</f>
        <v>#REF!</v>
      </c>
      <c r="J28" s="104" t="e">
        <f t="shared" si="14"/>
        <v>#REF!</v>
      </c>
      <c r="K28" s="104" t="e">
        <f t="shared" si="13"/>
        <v>#REF!</v>
      </c>
      <c r="L28" s="25"/>
    </row>
    <row r="29" spans="1:12" ht="15" x14ac:dyDescent="0.25">
      <c r="A29" s="24"/>
      <c r="B29" s="1" t="s">
        <v>419</v>
      </c>
      <c r="C29" s="66" t="e">
        <f>#REF!</f>
        <v>#REF!</v>
      </c>
      <c r="D29" s="70" t="e">
        <f>#REF!</f>
        <v>#REF!</v>
      </c>
      <c r="E29" s="68" t="e">
        <f>#REF!</f>
        <v>#REF!</v>
      </c>
      <c r="F29" s="66" t="e">
        <f>#REF!</f>
        <v>#REF!</v>
      </c>
      <c r="G29" s="105" t="e">
        <f>#REF!</f>
        <v>#REF!</v>
      </c>
      <c r="H29" s="106" t="e">
        <f>#REF!</f>
        <v>#REF!</v>
      </c>
      <c r="I29" s="103" t="e">
        <f>#REF!</f>
        <v>#REF!</v>
      </c>
      <c r="J29" s="104" t="e">
        <f>G29/C29</f>
        <v>#REF!</v>
      </c>
      <c r="K29" s="104" t="e">
        <f t="shared" si="13"/>
        <v>#REF!</v>
      </c>
      <c r="L29" s="25"/>
    </row>
    <row r="30" spans="1:12" ht="15" x14ac:dyDescent="0.25">
      <c r="A30" s="24"/>
      <c r="B30" s="1" t="s">
        <v>427</v>
      </c>
      <c r="C30" s="66" t="e">
        <f>#REF!</f>
        <v>#REF!</v>
      </c>
      <c r="D30" s="70" t="e">
        <f>#REF!</f>
        <v>#REF!</v>
      </c>
      <c r="E30" s="68" t="e">
        <f>#REF!</f>
        <v>#REF!</v>
      </c>
      <c r="F30" s="66" t="e">
        <f>#REF!</f>
        <v>#REF!</v>
      </c>
      <c r="G30" s="105" t="e">
        <f>#REF!</f>
        <v>#REF!</v>
      </c>
      <c r="H30" s="106" t="e">
        <f>#REF!</f>
        <v>#REF!</v>
      </c>
      <c r="I30" s="103" t="e">
        <f>#REF!</f>
        <v>#REF!</v>
      </c>
      <c r="J30" s="104" t="e">
        <f>G30/C30</f>
        <v>#REF!</v>
      </c>
      <c r="K30" s="104" t="e">
        <f t="shared" si="13"/>
        <v>#REF!</v>
      </c>
      <c r="L30" s="25"/>
    </row>
    <row r="31" spans="1:12" ht="15" x14ac:dyDescent="0.25">
      <c r="A31" s="24"/>
      <c r="B31" s="1" t="s">
        <v>429</v>
      </c>
      <c r="C31" s="66" t="e">
        <f>#REF!</f>
        <v>#REF!</v>
      </c>
      <c r="D31" s="70" t="e">
        <f>#REF!</f>
        <v>#REF!</v>
      </c>
      <c r="E31" s="68" t="e">
        <f>#REF!</f>
        <v>#REF!</v>
      </c>
      <c r="F31" s="66" t="e">
        <f>#REF!</f>
        <v>#REF!</v>
      </c>
      <c r="G31" s="105" t="e">
        <f>#REF!</f>
        <v>#REF!</v>
      </c>
      <c r="H31" s="106" t="e">
        <f>#REF!</f>
        <v>#REF!</v>
      </c>
      <c r="I31" s="103" t="e">
        <f>#REF!</f>
        <v>#REF!</v>
      </c>
      <c r="J31" s="104" t="e">
        <f t="shared" si="14"/>
        <v>#REF!</v>
      </c>
      <c r="K31" s="104" t="e">
        <f t="shared" si="13"/>
        <v>#REF!</v>
      </c>
      <c r="L31" s="25"/>
    </row>
    <row r="32" spans="1:12" ht="15" x14ac:dyDescent="0.25">
      <c r="A32" s="24"/>
      <c r="B32" s="1" t="s">
        <v>425</v>
      </c>
      <c r="C32" s="66" t="e">
        <f>#REF!</f>
        <v>#REF!</v>
      </c>
      <c r="D32" s="70" t="e">
        <f>#REF!</f>
        <v>#REF!</v>
      </c>
      <c r="E32" s="68" t="e">
        <f>#REF!</f>
        <v>#REF!</v>
      </c>
      <c r="F32" s="66" t="e">
        <f>#REF!</f>
        <v>#REF!</v>
      </c>
      <c r="G32" s="105" t="e">
        <f>#REF!</f>
        <v>#REF!</v>
      </c>
      <c r="H32" s="106" t="e">
        <f>#REF!</f>
        <v>#REF!</v>
      </c>
      <c r="I32" s="103" t="e">
        <f>#REF!</f>
        <v>#REF!</v>
      </c>
      <c r="J32" s="104" t="e">
        <f t="shared" si="14"/>
        <v>#REF!</v>
      </c>
      <c r="K32" s="104" t="e">
        <f t="shared" si="13"/>
        <v>#REF!</v>
      </c>
      <c r="L32" s="25"/>
    </row>
    <row r="33" spans="1:12" ht="15" x14ac:dyDescent="0.25">
      <c r="A33" s="24"/>
      <c r="B33" s="1" t="s">
        <v>508</v>
      </c>
      <c r="C33" s="66" t="e">
        <f>#REF!</f>
        <v>#REF!</v>
      </c>
      <c r="D33" s="70" t="e">
        <f>#REF!</f>
        <v>#REF!</v>
      </c>
      <c r="E33" s="68" t="e">
        <f>#REF!</f>
        <v>#REF!</v>
      </c>
      <c r="F33" s="66" t="e">
        <f>#REF!</f>
        <v>#REF!</v>
      </c>
      <c r="G33" s="105" t="e">
        <f>#REF!</f>
        <v>#REF!</v>
      </c>
      <c r="H33" s="106" t="e">
        <f>#REF!</f>
        <v>#REF!</v>
      </c>
      <c r="I33" s="103" t="e">
        <f>#REF!</f>
        <v>#REF!</v>
      </c>
      <c r="J33" s="104" t="e">
        <f>G33/C33</f>
        <v>#REF!</v>
      </c>
      <c r="K33" s="104" t="e">
        <f t="shared" si="13"/>
        <v>#REF!</v>
      </c>
      <c r="L33" s="25"/>
    </row>
    <row r="34" spans="1:12" ht="15" x14ac:dyDescent="0.25">
      <c r="A34" s="24"/>
      <c r="B34" s="1" t="s">
        <v>509</v>
      </c>
      <c r="C34" s="66" t="e">
        <f>#REF!</f>
        <v>#REF!</v>
      </c>
      <c r="D34" s="70" t="e">
        <f>#REF!</f>
        <v>#REF!</v>
      </c>
      <c r="E34" s="68" t="e">
        <f>#REF!</f>
        <v>#REF!</v>
      </c>
      <c r="F34" s="66" t="e">
        <f>#REF!</f>
        <v>#REF!</v>
      </c>
      <c r="G34" s="105" t="e">
        <f>#REF!</f>
        <v>#REF!</v>
      </c>
      <c r="H34" s="106" t="e">
        <f>#REF!</f>
        <v>#REF!</v>
      </c>
      <c r="I34" s="103" t="e">
        <f>#REF!</f>
        <v>#REF!</v>
      </c>
      <c r="J34" s="104" t="e">
        <f>G34/C34</f>
        <v>#REF!</v>
      </c>
      <c r="K34" s="104" t="e">
        <f t="shared" si="13"/>
        <v>#REF!</v>
      </c>
      <c r="L34" s="25"/>
    </row>
    <row r="35" spans="1:12" ht="15" x14ac:dyDescent="0.25">
      <c r="A35" s="24"/>
      <c r="B35" s="1" t="s">
        <v>422</v>
      </c>
      <c r="C35" s="66" t="e">
        <f>#REF!</f>
        <v>#REF!</v>
      </c>
      <c r="D35" s="70" t="e">
        <f>#REF!</f>
        <v>#REF!</v>
      </c>
      <c r="E35" s="68" t="e">
        <f>#REF!</f>
        <v>#REF!</v>
      </c>
      <c r="F35" s="66" t="e">
        <f>#REF!</f>
        <v>#REF!</v>
      </c>
      <c r="G35" s="105" t="e">
        <f>#REF!</f>
        <v>#REF!</v>
      </c>
      <c r="H35" s="106" t="e">
        <f>#REF!</f>
        <v>#REF!</v>
      </c>
      <c r="I35" s="103" t="e">
        <f>#REF!</f>
        <v>#REF!</v>
      </c>
      <c r="J35" s="104" t="e">
        <f>G35/C35</f>
        <v>#REF!</v>
      </c>
      <c r="K35" s="104" t="e">
        <f t="shared" si="13"/>
        <v>#REF!</v>
      </c>
      <c r="L35" s="25"/>
    </row>
    <row r="36" spans="1:12" ht="15" x14ac:dyDescent="0.25">
      <c r="A36" s="24"/>
      <c r="B36" s="1" t="s">
        <v>415</v>
      </c>
      <c r="C36" s="66" t="e">
        <f>#REF!</f>
        <v>#REF!</v>
      </c>
      <c r="D36" s="70" t="e">
        <f>#REF!</f>
        <v>#REF!</v>
      </c>
      <c r="E36" s="68" t="e">
        <f>#REF!</f>
        <v>#REF!</v>
      </c>
      <c r="F36" s="66" t="e">
        <f>#REF!</f>
        <v>#REF!</v>
      </c>
      <c r="G36" s="105" t="e">
        <f>#REF!</f>
        <v>#REF!</v>
      </c>
      <c r="H36" s="106" t="e">
        <f>#REF!</f>
        <v>#REF!</v>
      </c>
      <c r="I36" s="103" t="e">
        <f>#REF!</f>
        <v>#REF!</v>
      </c>
      <c r="J36" s="104" t="e">
        <f>G36/C36</f>
        <v>#REF!</v>
      </c>
      <c r="K36" s="104" t="e">
        <f t="shared" si="13"/>
        <v>#REF!</v>
      </c>
      <c r="L36" s="25"/>
    </row>
    <row r="37" spans="1:12" ht="15" x14ac:dyDescent="0.25">
      <c r="A37" s="24"/>
      <c r="B37" s="1" t="s">
        <v>421</v>
      </c>
      <c r="C37" s="66" t="e">
        <f>#REF!</f>
        <v>#REF!</v>
      </c>
      <c r="D37" s="70" t="e">
        <f>#REF!</f>
        <v>#REF!</v>
      </c>
      <c r="E37" s="68" t="e">
        <f>#REF!</f>
        <v>#REF!</v>
      </c>
      <c r="F37" s="66" t="e">
        <f>#REF!</f>
        <v>#REF!</v>
      </c>
      <c r="G37" s="105" t="e">
        <f>#REF!</f>
        <v>#REF!</v>
      </c>
      <c r="H37" s="106" t="e">
        <f>#REF!</f>
        <v>#REF!</v>
      </c>
      <c r="I37" s="103" t="e">
        <f>#REF!</f>
        <v>#REF!</v>
      </c>
      <c r="J37" s="104" t="s">
        <v>627</v>
      </c>
      <c r="K37" s="104" t="s">
        <v>627</v>
      </c>
      <c r="L37" s="25"/>
    </row>
    <row r="38" spans="1:12" ht="15" x14ac:dyDescent="0.25">
      <c r="A38" s="24"/>
      <c r="B38" s="27" t="s">
        <v>628</v>
      </c>
      <c r="C38" s="71" t="e">
        <f>SUM(C25:C37)</f>
        <v>#REF!</v>
      </c>
      <c r="D38" s="72" t="e">
        <f>SUM(D25:D37)</f>
        <v>#REF!</v>
      </c>
      <c r="E38" s="73" t="e">
        <f>SUM(E25:E37)</f>
        <v>#REF!</v>
      </c>
      <c r="F38" s="71" t="e">
        <f>SUM(F25:F37)</f>
        <v>#REF!</v>
      </c>
      <c r="G38" s="72" t="e">
        <f>SUM(G25:G37)</f>
        <v>#REF!</v>
      </c>
      <c r="H38" s="73" t="e">
        <f t="shared" ref="H38:I38" si="15">SUM(H25:H37)</f>
        <v>#REF!</v>
      </c>
      <c r="I38" s="107" t="e">
        <f t="shared" si="15"/>
        <v>#REF!</v>
      </c>
      <c r="J38" s="108" t="e">
        <f t="shared" si="14"/>
        <v>#REF!</v>
      </c>
      <c r="K38" s="108" t="e">
        <f t="shared" si="13"/>
        <v>#REF!</v>
      </c>
      <c r="L38" s="25"/>
    </row>
    <row r="39" spans="1:12" ht="6.6" customHeight="1" x14ac:dyDescent="0.25">
      <c r="A39" s="24"/>
      <c r="B39" s="28"/>
      <c r="C39" s="75"/>
      <c r="D39" s="79"/>
      <c r="E39" s="77"/>
      <c r="F39" s="75"/>
      <c r="G39" s="109"/>
      <c r="H39" s="110"/>
      <c r="I39" s="111"/>
      <c r="J39" s="112"/>
      <c r="K39" s="112"/>
      <c r="L39" s="25"/>
    </row>
    <row r="40" spans="1:12" ht="15" x14ac:dyDescent="0.25">
      <c r="A40" s="24"/>
      <c r="B40" s="1" t="s">
        <v>268</v>
      </c>
      <c r="C40" s="66" t="e">
        <f>#REF!</f>
        <v>#REF!</v>
      </c>
      <c r="D40" s="70" t="e">
        <f>#REF!</f>
        <v>#REF!</v>
      </c>
      <c r="E40" s="68" t="e">
        <f>#REF!</f>
        <v>#REF!</v>
      </c>
      <c r="F40" s="66" t="e">
        <f>#REF!</f>
        <v>#REF!</v>
      </c>
      <c r="G40" s="105" t="e">
        <f>#REF!</f>
        <v>#REF!</v>
      </c>
      <c r="H40" s="106" t="e">
        <f>#REF!</f>
        <v>#REF!</v>
      </c>
      <c r="I40" s="103" t="e">
        <f>#REF!</f>
        <v>#REF!</v>
      </c>
      <c r="J40" s="104" t="e">
        <f>G40/C40</f>
        <v>#REF!</v>
      </c>
      <c r="K40" s="104" t="e">
        <f t="shared" ref="K40:K41" si="16">G40/D40</f>
        <v>#REF!</v>
      </c>
      <c r="L40" s="25"/>
    </row>
    <row r="41" spans="1:12" ht="15" x14ac:dyDescent="0.25">
      <c r="A41" s="24"/>
      <c r="B41" s="1" t="s">
        <v>412</v>
      </c>
      <c r="C41" s="66" t="e">
        <f>#REF!+#REF!</f>
        <v>#REF!</v>
      </c>
      <c r="D41" s="70" t="e">
        <f>#REF!+#REF!</f>
        <v>#REF!</v>
      </c>
      <c r="E41" s="68" t="e">
        <f>#REF!+#REF!</f>
        <v>#REF!</v>
      </c>
      <c r="F41" s="66" t="e">
        <f>#REF!+#REF!</f>
        <v>#REF!</v>
      </c>
      <c r="G41" s="105" t="e">
        <f>#REF!+#REF!</f>
        <v>#REF!</v>
      </c>
      <c r="H41" s="106" t="e">
        <f>#REF!+#REF!</f>
        <v>#REF!</v>
      </c>
      <c r="I41" s="103" t="e">
        <f>#REF!+#REF!</f>
        <v>#REF!</v>
      </c>
      <c r="J41" s="104" t="e">
        <f>G41/C41</f>
        <v>#REF!</v>
      </c>
      <c r="K41" s="104" t="e">
        <f t="shared" si="16"/>
        <v>#REF!</v>
      </c>
      <c r="L41" s="25"/>
    </row>
    <row r="42" spans="1:12" ht="15" x14ac:dyDescent="0.25">
      <c r="A42" s="24"/>
      <c r="B42" s="27" t="s">
        <v>629</v>
      </c>
      <c r="C42" s="71" t="e">
        <f t="shared" ref="C42:D42" si="17">SUM(C40:C41)</f>
        <v>#REF!</v>
      </c>
      <c r="D42" s="72" t="e">
        <f t="shared" si="17"/>
        <v>#REF!</v>
      </c>
      <c r="E42" s="73" t="e">
        <f t="shared" ref="E42:F42" si="18">SUM(E40:E41)</f>
        <v>#REF!</v>
      </c>
      <c r="F42" s="71" t="e">
        <f t="shared" si="18"/>
        <v>#REF!</v>
      </c>
      <c r="G42" s="72" t="e">
        <f t="shared" ref="G42:I42" si="19">SUM(G40:G41)</f>
        <v>#REF!</v>
      </c>
      <c r="H42" s="73" t="e">
        <f t="shared" si="19"/>
        <v>#REF!</v>
      </c>
      <c r="I42" s="107" t="e">
        <f t="shared" si="19"/>
        <v>#REF!</v>
      </c>
      <c r="J42" s="108" t="e">
        <f>G42/C42</f>
        <v>#REF!</v>
      </c>
      <c r="K42" s="108" t="e">
        <f>G42/D42</f>
        <v>#REF!</v>
      </c>
      <c r="L42" s="25"/>
    </row>
    <row r="43" spans="1:12" ht="6.6" customHeight="1" x14ac:dyDescent="0.25">
      <c r="A43" s="24"/>
      <c r="B43" s="28"/>
      <c r="C43" s="75"/>
      <c r="D43" s="79"/>
      <c r="E43" s="77"/>
      <c r="F43" s="75"/>
      <c r="G43" s="109"/>
      <c r="H43" s="113"/>
      <c r="I43" s="111"/>
      <c r="J43" s="112"/>
      <c r="K43" s="112"/>
      <c r="L43" s="25"/>
    </row>
    <row r="44" spans="1:12" ht="15" x14ac:dyDescent="0.25">
      <c r="A44" s="24"/>
      <c r="B44" s="27" t="s">
        <v>630</v>
      </c>
      <c r="C44" s="71" t="e">
        <f>#REF!+#REF!</f>
        <v>#REF!</v>
      </c>
      <c r="D44" s="72" t="e">
        <f>#REF!+#REF!</f>
        <v>#REF!</v>
      </c>
      <c r="E44" s="73" t="e">
        <f>#REF!+#REF!</f>
        <v>#REF!</v>
      </c>
      <c r="F44" s="71" t="e">
        <f>#REF!+#REF!</f>
        <v>#REF!</v>
      </c>
      <c r="G44" s="72" t="e">
        <f>#REF!+#REF!</f>
        <v>#REF!</v>
      </c>
      <c r="H44" s="73" t="e">
        <f>#REF!+#REF!</f>
        <v>#REF!</v>
      </c>
      <c r="I44" s="107" t="e">
        <f>#REF!+#REF!</f>
        <v>#REF!</v>
      </c>
      <c r="J44" s="108" t="e">
        <f>G44/C44</f>
        <v>#REF!</v>
      </c>
      <c r="K44" s="108" t="e">
        <f>G44/D44</f>
        <v>#REF!</v>
      </c>
      <c r="L44" s="25"/>
    </row>
    <row r="45" spans="1:12" ht="6.6" customHeight="1" x14ac:dyDescent="0.25">
      <c r="A45" s="24"/>
      <c r="B45" s="28"/>
      <c r="C45" s="75"/>
      <c r="D45" s="79"/>
      <c r="E45" s="77"/>
      <c r="F45" s="75"/>
      <c r="G45" s="109"/>
      <c r="H45" s="110"/>
      <c r="I45" s="111"/>
      <c r="J45" s="112"/>
      <c r="K45" s="112"/>
      <c r="L45" s="25"/>
    </row>
    <row r="46" spans="1:12" ht="15" x14ac:dyDescent="0.25">
      <c r="A46" s="24"/>
      <c r="B46" s="1" t="s">
        <v>416</v>
      </c>
      <c r="C46" s="66" t="e">
        <f>#REF!</f>
        <v>#REF!</v>
      </c>
      <c r="D46" s="70" t="e">
        <f>#REF!</f>
        <v>#REF!</v>
      </c>
      <c r="E46" s="68" t="e">
        <f>#REF!</f>
        <v>#REF!</v>
      </c>
      <c r="F46" s="66" t="e">
        <f>#REF!</f>
        <v>#REF!</v>
      </c>
      <c r="G46" s="105" t="e">
        <f>#REF!</f>
        <v>#REF!</v>
      </c>
      <c r="H46" s="106" t="e">
        <f>#REF!</f>
        <v>#REF!</v>
      </c>
      <c r="I46" s="103" t="e">
        <f>#REF!</f>
        <v>#REF!</v>
      </c>
      <c r="J46" s="104" t="e">
        <f>G46/C46</f>
        <v>#REF!</v>
      </c>
      <c r="K46" s="104" t="e">
        <f t="shared" ref="K46:K48" si="20">G46/D46</f>
        <v>#REF!</v>
      </c>
      <c r="L46" s="25"/>
    </row>
    <row r="47" spans="1:12" ht="15" x14ac:dyDescent="0.25">
      <c r="A47" s="24"/>
      <c r="B47" s="1" t="s">
        <v>432</v>
      </c>
      <c r="C47" s="66" t="e">
        <f>#REF!</f>
        <v>#REF!</v>
      </c>
      <c r="D47" s="70" t="e">
        <f>#REF!</f>
        <v>#REF!</v>
      </c>
      <c r="E47" s="68" t="e">
        <f>#REF!</f>
        <v>#REF!</v>
      </c>
      <c r="F47" s="66" t="e">
        <f>#REF!</f>
        <v>#REF!</v>
      </c>
      <c r="G47" s="105" t="e">
        <f>#REF!</f>
        <v>#REF!</v>
      </c>
      <c r="H47" s="106" t="e">
        <f>#REF!</f>
        <v>#REF!</v>
      </c>
      <c r="I47" s="103" t="e">
        <f>#REF!</f>
        <v>#REF!</v>
      </c>
      <c r="J47" s="104" t="e">
        <f>G47/C47</f>
        <v>#REF!</v>
      </c>
      <c r="K47" s="104" t="e">
        <f t="shared" si="20"/>
        <v>#REF!</v>
      </c>
      <c r="L47" s="25"/>
    </row>
    <row r="48" spans="1:12" ht="15" x14ac:dyDescent="0.25">
      <c r="A48" s="24"/>
      <c r="B48" s="1" t="s">
        <v>433</v>
      </c>
      <c r="C48" s="66" t="e">
        <f>#REF!</f>
        <v>#REF!</v>
      </c>
      <c r="D48" s="70" t="e">
        <f>#REF!</f>
        <v>#REF!</v>
      </c>
      <c r="E48" s="68" t="e">
        <f>#REF!</f>
        <v>#REF!</v>
      </c>
      <c r="F48" s="66" t="e">
        <f>#REF!</f>
        <v>#REF!</v>
      </c>
      <c r="G48" s="105" t="e">
        <f>#REF!</f>
        <v>#REF!</v>
      </c>
      <c r="H48" s="106" t="e">
        <f>#REF!</f>
        <v>#REF!</v>
      </c>
      <c r="I48" s="103" t="e">
        <f>#REF!</f>
        <v>#REF!</v>
      </c>
      <c r="J48" s="104" t="e">
        <f>G48/C48</f>
        <v>#REF!</v>
      </c>
      <c r="K48" s="104" t="e">
        <f t="shared" si="20"/>
        <v>#REF!</v>
      </c>
      <c r="L48" s="25"/>
    </row>
    <row r="49" spans="1:12" ht="15" collapsed="1" x14ac:dyDescent="0.25">
      <c r="A49" s="24"/>
      <c r="B49" s="27" t="s">
        <v>631</v>
      </c>
      <c r="C49" s="71" t="e">
        <f t="shared" ref="C49:D49" si="21">SUM(C46:C48)</f>
        <v>#REF!</v>
      </c>
      <c r="D49" s="72" t="e">
        <f t="shared" si="21"/>
        <v>#REF!</v>
      </c>
      <c r="E49" s="73" t="e">
        <f t="shared" ref="E49:F49" si="22">SUM(E46:E48)</f>
        <v>#REF!</v>
      </c>
      <c r="F49" s="71" t="e">
        <f t="shared" si="22"/>
        <v>#REF!</v>
      </c>
      <c r="G49" s="72" t="e">
        <f t="shared" ref="G49:I49" si="23">SUM(G46:G48)</f>
        <v>#REF!</v>
      </c>
      <c r="H49" s="73" t="e">
        <f t="shared" si="23"/>
        <v>#REF!</v>
      </c>
      <c r="I49" s="107" t="e">
        <f t="shared" si="23"/>
        <v>#REF!</v>
      </c>
      <c r="J49" s="108" t="e">
        <f>G49/C49</f>
        <v>#REF!</v>
      </c>
      <c r="K49" s="108" t="e">
        <f>G49/D49</f>
        <v>#REF!</v>
      </c>
      <c r="L49" s="25"/>
    </row>
    <row r="50" spans="1:12" ht="6.6" customHeight="1" x14ac:dyDescent="0.25">
      <c r="A50" s="24"/>
      <c r="B50" s="28"/>
      <c r="C50" s="75"/>
      <c r="D50" s="79"/>
      <c r="E50" s="77"/>
      <c r="F50" s="75"/>
      <c r="G50" s="109"/>
      <c r="H50" s="110"/>
      <c r="I50" s="111"/>
      <c r="J50" s="112"/>
      <c r="K50" s="112"/>
      <c r="L50" s="25"/>
    </row>
    <row r="51" spans="1:12" ht="15" x14ac:dyDescent="0.25">
      <c r="A51" s="24"/>
      <c r="B51" s="1" t="s">
        <v>413</v>
      </c>
      <c r="C51" s="66" t="e">
        <f>#REF!+#REF!</f>
        <v>#REF!</v>
      </c>
      <c r="D51" s="70" t="e">
        <f>#REF!+#REF!</f>
        <v>#REF!</v>
      </c>
      <c r="E51" s="68" t="e">
        <f>#REF!+#REF!</f>
        <v>#REF!</v>
      </c>
      <c r="F51" s="66" t="e">
        <f>#REF!+#REF!</f>
        <v>#REF!</v>
      </c>
      <c r="G51" s="105" t="e">
        <f>#REF!+#REF!</f>
        <v>#REF!</v>
      </c>
      <c r="H51" s="106" t="e">
        <f>#REF!+#REF!</f>
        <v>#REF!</v>
      </c>
      <c r="I51" s="103" t="e">
        <f>#REF!+#REF!</f>
        <v>#REF!</v>
      </c>
      <c r="J51" s="104" t="e">
        <f>G51/C51</f>
        <v>#REF!</v>
      </c>
      <c r="K51" s="104" t="e">
        <f t="shared" si="13"/>
        <v>#REF!</v>
      </c>
      <c r="L51" s="25"/>
    </row>
    <row r="52" spans="1:12" ht="15" x14ac:dyDescent="0.25">
      <c r="A52" s="24"/>
      <c r="B52" s="1" t="s">
        <v>414</v>
      </c>
      <c r="C52" s="66" t="e">
        <f>#REF!</f>
        <v>#REF!</v>
      </c>
      <c r="D52" s="70" t="e">
        <f>#REF!</f>
        <v>#REF!</v>
      </c>
      <c r="E52" s="68" t="e">
        <f>#REF!</f>
        <v>#REF!</v>
      </c>
      <c r="F52" s="66" t="e">
        <f>#REF!</f>
        <v>#REF!</v>
      </c>
      <c r="G52" s="105" t="e">
        <f>#REF!</f>
        <v>#REF!</v>
      </c>
      <c r="H52" s="106" t="e">
        <f>#REF!</f>
        <v>#REF!</v>
      </c>
      <c r="I52" s="103" t="e">
        <f>#REF!</f>
        <v>#REF!</v>
      </c>
      <c r="J52" s="104" t="e">
        <f>G52/C52</f>
        <v>#REF!</v>
      </c>
      <c r="K52" s="104" t="e">
        <f>G52/D52</f>
        <v>#REF!</v>
      </c>
      <c r="L52" s="25"/>
    </row>
    <row r="53" spans="1:12" ht="15" x14ac:dyDescent="0.25">
      <c r="A53" s="24"/>
      <c r="B53" s="27" t="s">
        <v>632</v>
      </c>
      <c r="C53" s="71" t="e">
        <f t="shared" ref="C53:D53" si="24">SUM(C51:C52)</f>
        <v>#REF!</v>
      </c>
      <c r="D53" s="72" t="e">
        <f t="shared" si="24"/>
        <v>#REF!</v>
      </c>
      <c r="E53" s="73" t="e">
        <f t="shared" ref="E53:F53" si="25">SUM(E51:E52)</f>
        <v>#REF!</v>
      </c>
      <c r="F53" s="71" t="e">
        <f t="shared" si="25"/>
        <v>#REF!</v>
      </c>
      <c r="G53" s="72" t="e">
        <f t="shared" ref="G53:I53" si="26">SUM(G51:G52)</f>
        <v>#REF!</v>
      </c>
      <c r="H53" s="73" t="e">
        <f t="shared" si="26"/>
        <v>#REF!</v>
      </c>
      <c r="I53" s="107" t="e">
        <f t="shared" si="26"/>
        <v>#REF!</v>
      </c>
      <c r="J53" s="108" t="e">
        <f>G53/C53</f>
        <v>#REF!</v>
      </c>
      <c r="K53" s="108" t="e">
        <f>G53/D53</f>
        <v>#REF!</v>
      </c>
      <c r="L53" s="25"/>
    </row>
    <row r="54" spans="1:12" ht="6.6" customHeight="1" x14ac:dyDescent="0.25">
      <c r="A54" s="24"/>
      <c r="B54" s="28"/>
      <c r="C54" s="75"/>
      <c r="D54" s="79"/>
      <c r="E54" s="77"/>
      <c r="F54" s="75"/>
      <c r="G54" s="109"/>
      <c r="H54" s="113"/>
      <c r="I54" s="111"/>
      <c r="J54" s="112"/>
      <c r="K54" s="112"/>
      <c r="L54" s="25"/>
    </row>
    <row r="55" spans="1:12" ht="15" x14ac:dyDescent="0.25">
      <c r="A55" s="24"/>
      <c r="B55" s="27" t="s">
        <v>633</v>
      </c>
      <c r="C55" s="71" t="e">
        <f>#REF!</f>
        <v>#REF!</v>
      </c>
      <c r="D55" s="72" t="e">
        <f>#REF!</f>
        <v>#REF!</v>
      </c>
      <c r="E55" s="73" t="e">
        <f>#REF!</f>
        <v>#REF!</v>
      </c>
      <c r="F55" s="71" t="e">
        <f>#REF!</f>
        <v>#REF!</v>
      </c>
      <c r="G55" s="72" t="e">
        <f>#REF!</f>
        <v>#REF!</v>
      </c>
      <c r="H55" s="73" t="e">
        <f>#REF!</f>
        <v>#REF!</v>
      </c>
      <c r="I55" s="107" t="e">
        <f>#REF!</f>
        <v>#REF!</v>
      </c>
      <c r="J55" s="108" t="e">
        <f>G55/C55</f>
        <v>#REF!</v>
      </c>
      <c r="K55" s="108" t="e">
        <f>G55/D55</f>
        <v>#REF!</v>
      </c>
      <c r="L55" s="25"/>
    </row>
    <row r="56" spans="1:12" ht="6.6" customHeight="1" x14ac:dyDescent="0.25">
      <c r="A56" s="24"/>
      <c r="B56" s="28"/>
      <c r="C56" s="114"/>
      <c r="D56" s="79"/>
      <c r="E56" s="113"/>
      <c r="F56" s="114"/>
      <c r="G56" s="109"/>
      <c r="H56" s="113"/>
      <c r="I56" s="111"/>
      <c r="J56" s="112"/>
      <c r="K56" s="112"/>
      <c r="L56" s="25"/>
    </row>
    <row r="57" spans="1:12" ht="15.75" x14ac:dyDescent="0.25">
      <c r="B57" s="40" t="s">
        <v>634</v>
      </c>
      <c r="C57" s="80" t="e">
        <f>C9+C13+C17+C19+C21+C23+C38+C42+C44+C49+C53+C55</f>
        <v>#REF!</v>
      </c>
      <c r="D57" s="81" t="e">
        <f>D9+D13+D17+D19+D21+D23+D38+D42+D44+D49+D53+D55</f>
        <v>#REF!</v>
      </c>
      <c r="E57" s="82" t="e">
        <f>E9+E13+E17+E19+E21+E23+E38+E42+E44+E49+E53+E55</f>
        <v>#REF!</v>
      </c>
      <c r="F57" s="80" t="e">
        <f>F9+F13+F17+F19+F21+F23+F38+F42+F44+F49+F53+F55</f>
        <v>#REF!</v>
      </c>
      <c r="G57" s="81" t="e">
        <f>G9+G13+G17+G19+G21+G23+G38+G42+G44+G49+G53+G55</f>
        <v>#REF!</v>
      </c>
      <c r="H57" s="82" t="e">
        <f t="shared" ref="H57:I57" si="27">H9+H13+H17+H19+H21+H23+H38+H42+H44+H49+H53+H55</f>
        <v>#REF!</v>
      </c>
      <c r="I57" s="115" t="e">
        <f t="shared" si="27"/>
        <v>#REF!</v>
      </c>
      <c r="J57" s="116" t="e">
        <f>G57/C57</f>
        <v>#REF!</v>
      </c>
      <c r="K57" s="116" t="e">
        <f>G57/D57</f>
        <v>#REF!</v>
      </c>
    </row>
    <row r="58" spans="1:12" ht="6" customHeight="1" x14ac:dyDescent="0.2">
      <c r="C58" s="84"/>
      <c r="D58" s="88"/>
      <c r="E58" s="86"/>
      <c r="F58" s="84"/>
      <c r="G58" s="117"/>
      <c r="H58" s="118"/>
      <c r="I58" s="119"/>
      <c r="J58" s="120"/>
      <c r="K58" s="120"/>
    </row>
    <row r="59" spans="1:12" ht="15" x14ac:dyDescent="0.25">
      <c r="A59" s="24"/>
      <c r="B59" s="27" t="s">
        <v>635</v>
      </c>
      <c r="C59" s="71" t="e">
        <f>#REF!+#REF!</f>
        <v>#REF!</v>
      </c>
      <c r="D59" s="72" t="e">
        <f>#REF!+#REF!</f>
        <v>#REF!</v>
      </c>
      <c r="E59" s="73" t="e">
        <f>#REF!+#REF!</f>
        <v>#REF!</v>
      </c>
      <c r="F59" s="71" t="e">
        <f>#REF!+#REF!</f>
        <v>#REF!</v>
      </c>
      <c r="G59" s="72" t="e">
        <f>#REF!+#REF!</f>
        <v>#REF!</v>
      </c>
      <c r="H59" s="73" t="e">
        <f>#REF!+#REF!</f>
        <v>#REF!</v>
      </c>
      <c r="I59" s="107" t="e">
        <f>#REF!+#REF!</f>
        <v>#REF!</v>
      </c>
      <c r="J59" s="108" t="e">
        <f>G59/C59</f>
        <v>#REF!</v>
      </c>
      <c r="K59" s="108" t="e">
        <f>G59/D59</f>
        <v>#REF!</v>
      </c>
      <c r="L59" s="25"/>
    </row>
    <row r="60" spans="1:12" ht="7.15" customHeight="1" x14ac:dyDescent="0.2">
      <c r="C60" s="89"/>
      <c r="D60" s="93"/>
      <c r="E60" s="91"/>
      <c r="F60" s="89"/>
      <c r="G60" s="121"/>
      <c r="H60" s="122"/>
      <c r="I60" s="123"/>
      <c r="J60" s="124"/>
      <c r="K60" s="124"/>
    </row>
    <row r="61" spans="1:12" ht="2.4500000000000002" customHeight="1" x14ac:dyDescent="0.2">
      <c r="C61" s="94"/>
      <c r="D61" s="93"/>
      <c r="E61" s="122"/>
      <c r="F61" s="94"/>
      <c r="G61" s="90"/>
      <c r="H61" s="122"/>
      <c r="I61" s="123"/>
      <c r="J61" s="124"/>
      <c r="K61" s="124"/>
    </row>
    <row r="62" spans="1:12" ht="18.75" x14ac:dyDescent="0.3">
      <c r="B62" s="41" t="s">
        <v>636</v>
      </c>
      <c r="C62" s="96" t="e">
        <f t="shared" ref="C62:D62" si="28">C57+C59</f>
        <v>#REF!</v>
      </c>
      <c r="D62" s="100" t="e">
        <f t="shared" si="28"/>
        <v>#REF!</v>
      </c>
      <c r="E62" s="98" t="e">
        <f t="shared" ref="E62:F62" si="29">E57+E59</f>
        <v>#REF!</v>
      </c>
      <c r="F62" s="96" t="e">
        <f t="shared" si="29"/>
        <v>#REF!</v>
      </c>
      <c r="G62" s="100" t="e">
        <f t="shared" ref="G62:I62" si="30">G57+G59</f>
        <v>#REF!</v>
      </c>
      <c r="H62" s="98" t="e">
        <f t="shared" si="30"/>
        <v>#REF!</v>
      </c>
      <c r="I62" s="125" t="e">
        <f t="shared" si="30"/>
        <v>#REF!</v>
      </c>
      <c r="J62" s="126" t="e">
        <f>G62/C62</f>
        <v>#REF!</v>
      </c>
      <c r="K62" s="127" t="e">
        <f>G62/D62</f>
        <v>#REF!</v>
      </c>
    </row>
    <row r="63" spans="1:12" ht="5.45" customHeight="1" thickBot="1" x14ac:dyDescent="0.3">
      <c r="B63" s="33"/>
      <c r="C63" s="34"/>
      <c r="D63" s="46"/>
      <c r="E63" s="34"/>
      <c r="F63" s="34"/>
      <c r="G63" s="52"/>
      <c r="H63" s="34"/>
      <c r="I63" s="47"/>
      <c r="J63" s="35"/>
      <c r="K63" s="35"/>
    </row>
    <row r="64" spans="1:12" x14ac:dyDescent="0.2">
      <c r="C64" s="36" t="e">
        <f>#REF!</f>
        <v>#REF!</v>
      </c>
      <c r="D64" s="36" t="e">
        <f>#REF!</f>
        <v>#REF!</v>
      </c>
      <c r="E64" s="36" t="e">
        <f>#REF!</f>
        <v>#REF!</v>
      </c>
      <c r="F64" s="36" t="e">
        <f>#REF!</f>
        <v>#REF!</v>
      </c>
      <c r="G64" s="36" t="e">
        <f>#REF!</f>
        <v>#REF!</v>
      </c>
      <c r="H64" s="36" t="e">
        <f>#REF!</f>
        <v>#REF!</v>
      </c>
      <c r="I64" s="36" t="e">
        <f>#REF!</f>
        <v>#REF!</v>
      </c>
      <c r="J64" s="37" t="e">
        <f>G62/C62</f>
        <v>#REF!</v>
      </c>
      <c r="K64" s="37" t="e">
        <f>G62/D62</f>
        <v>#REF!</v>
      </c>
    </row>
    <row r="65" spans="3:11" x14ac:dyDescent="0.2">
      <c r="C65" s="38" t="e">
        <f t="shared" ref="C65:D65" si="31">C62-C64</f>
        <v>#REF!</v>
      </c>
      <c r="D65" s="38" t="e">
        <f t="shared" si="31"/>
        <v>#REF!</v>
      </c>
      <c r="E65" s="38" t="e">
        <f t="shared" ref="E65:F65" si="32">E62-E64</f>
        <v>#REF!</v>
      </c>
      <c r="F65" s="38" t="e">
        <f t="shared" si="32"/>
        <v>#REF!</v>
      </c>
      <c r="G65" s="38" t="e">
        <f t="shared" ref="G65:I65" si="33">G62-G64</f>
        <v>#REF!</v>
      </c>
      <c r="H65" s="38" t="e">
        <f t="shared" si="33"/>
        <v>#REF!</v>
      </c>
      <c r="I65" s="38" t="e">
        <f t="shared" si="33"/>
        <v>#REF!</v>
      </c>
      <c r="J65" s="38"/>
      <c r="K65" s="38"/>
    </row>
    <row r="66" spans="3:11" x14ac:dyDescent="0.2">
      <c r="C66" s="38"/>
      <c r="D66" s="38"/>
      <c r="E66" s="38"/>
      <c r="F66" s="38"/>
      <c r="G66" s="38"/>
      <c r="H66" s="38"/>
      <c r="I66" s="38"/>
      <c r="J66" s="38"/>
      <c r="K66" s="38"/>
    </row>
    <row r="67" spans="3:11" x14ac:dyDescent="0.2">
      <c r="C67" s="38"/>
      <c r="D67" s="9"/>
      <c r="E67" s="38"/>
      <c r="F67" s="38"/>
      <c r="G67" s="38"/>
      <c r="H67" s="38"/>
      <c r="I67" s="38"/>
      <c r="J67" s="38"/>
      <c r="K67" s="38"/>
    </row>
    <row r="68" spans="3:11" x14ac:dyDescent="0.2">
      <c r="C68" s="38"/>
      <c r="D68" s="38"/>
      <c r="E68" s="38"/>
      <c r="F68" s="38"/>
      <c r="G68" s="38"/>
      <c r="H68" s="38"/>
      <c r="I68" s="38"/>
      <c r="J68" s="38"/>
      <c r="K68" s="38"/>
    </row>
    <row r="69" spans="3:11" x14ac:dyDescent="0.2">
      <c r="C69" s="38"/>
      <c r="D69" s="38"/>
      <c r="E69" s="38"/>
      <c r="F69" s="38"/>
      <c r="G69" s="38"/>
      <c r="H69" s="38"/>
      <c r="I69" s="38"/>
      <c r="J69" s="38"/>
      <c r="K69" s="38"/>
    </row>
    <row r="70" spans="3:11" x14ac:dyDescent="0.2">
      <c r="C70" s="38"/>
      <c r="D70" s="38"/>
      <c r="E70" s="38"/>
      <c r="F70" s="38"/>
      <c r="G70" s="38"/>
      <c r="H70" s="38"/>
      <c r="I70" s="38"/>
      <c r="J70" s="38"/>
      <c r="K70" s="38"/>
    </row>
    <row r="71" spans="3:11" x14ac:dyDescent="0.2">
      <c r="C71" s="38"/>
      <c r="D71" s="38"/>
      <c r="E71" s="38"/>
      <c r="F71" s="38"/>
      <c r="G71" s="38"/>
      <c r="H71" s="38"/>
      <c r="I71" s="38"/>
      <c r="J71" s="38"/>
      <c r="K71" s="38"/>
    </row>
    <row r="72" spans="3:11" x14ac:dyDescent="0.2">
      <c r="C72" s="38"/>
      <c r="D72" s="38"/>
      <c r="E72" s="38"/>
      <c r="F72" s="38"/>
      <c r="G72" s="38"/>
      <c r="H72" s="38"/>
      <c r="I72" s="38"/>
      <c r="J72" s="38"/>
      <c r="K72" s="38"/>
    </row>
    <row r="73" spans="3:11" x14ac:dyDescent="0.2">
      <c r="G73" s="39"/>
    </row>
  </sheetData>
  <pageMargins left="0.11811023622047245" right="0.11811023622047245" top="0.74803149606299213" bottom="0.74803149606299213" header="0.31496062992125984" footer="0.31496062992125984"/>
  <pageSetup paperSize="8" scale="8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P17"/>
  <sheetViews>
    <sheetView showGridLines="0" workbookViewId="0">
      <selection activeCell="L10" sqref="L10"/>
    </sheetView>
  </sheetViews>
  <sheetFormatPr defaultRowHeight="15" x14ac:dyDescent="0.25"/>
  <cols>
    <col min="2" max="2" width="39.7109375" customWidth="1"/>
    <col min="3" max="3" width="13.28515625" customWidth="1"/>
    <col min="4" max="4" width="11.7109375" bestFit="1" customWidth="1"/>
    <col min="5" max="13" width="11.28515625" customWidth="1"/>
    <col min="14" max="14" width="13.5703125" customWidth="1"/>
    <col min="15" max="15" width="12.42578125" customWidth="1"/>
    <col min="16" max="16" width="11.28515625" customWidth="1"/>
  </cols>
  <sheetData>
    <row r="2" spans="2:16" ht="15.75" thickBot="1" x14ac:dyDescent="0.3"/>
    <row r="3" spans="2:16" x14ac:dyDescent="0.25">
      <c r="C3" t="s">
        <v>540</v>
      </c>
      <c r="D3" s="2">
        <v>43101</v>
      </c>
      <c r="E3" s="2">
        <v>43132</v>
      </c>
      <c r="F3" s="2">
        <v>43160</v>
      </c>
      <c r="G3" s="3">
        <v>43191</v>
      </c>
      <c r="H3" s="2">
        <v>43221</v>
      </c>
      <c r="I3" s="2">
        <v>43252</v>
      </c>
      <c r="J3" s="2">
        <v>43282</v>
      </c>
      <c r="K3" s="2">
        <v>43313</v>
      </c>
      <c r="L3" s="2">
        <v>43344</v>
      </c>
      <c r="M3" s="2">
        <v>43374</v>
      </c>
      <c r="N3" s="2">
        <v>43405</v>
      </c>
      <c r="O3" s="2">
        <v>43435</v>
      </c>
      <c r="P3" t="s">
        <v>541</v>
      </c>
    </row>
    <row r="4" spans="2:16" x14ac:dyDescent="0.25">
      <c r="D4" s="2"/>
      <c r="E4" s="2"/>
      <c r="F4" s="2"/>
      <c r="G4" s="4"/>
      <c r="H4" s="2"/>
      <c r="I4" s="2"/>
      <c r="J4" s="2"/>
      <c r="K4" s="2"/>
      <c r="L4" s="2"/>
      <c r="M4" s="2"/>
      <c r="N4" s="2"/>
      <c r="O4" s="2"/>
    </row>
    <row r="5" spans="2:16" x14ac:dyDescent="0.25">
      <c r="B5" s="221" t="s">
        <v>543</v>
      </c>
      <c r="C5" s="5" t="e">
        <f>#REF!</f>
        <v>#REF!</v>
      </c>
      <c r="D5" s="6" t="e">
        <f>$C5*D10</f>
        <v>#REF!</v>
      </c>
      <c r="E5" s="6" t="e">
        <f>$C5*E10</f>
        <v>#REF!</v>
      </c>
      <c r="F5" s="6" t="e">
        <f t="shared" ref="F5:O5" si="0">$C5*F10</f>
        <v>#REF!</v>
      </c>
      <c r="G5" s="7" t="e">
        <f>$C5*G10</f>
        <v>#REF!</v>
      </c>
      <c r="H5" s="6" t="e">
        <f t="shared" si="0"/>
        <v>#REF!</v>
      </c>
      <c r="I5" s="21" t="e">
        <f t="shared" si="0"/>
        <v>#REF!</v>
      </c>
      <c r="J5" s="6" t="e">
        <f t="shared" si="0"/>
        <v>#REF!</v>
      </c>
      <c r="K5" s="6" t="e">
        <f>$C5*K10</f>
        <v>#REF!</v>
      </c>
      <c r="L5" s="6" t="e">
        <f t="shared" si="0"/>
        <v>#REF!</v>
      </c>
      <c r="M5" s="6" t="e">
        <f t="shared" si="0"/>
        <v>#REF!</v>
      </c>
      <c r="N5" s="6" t="e">
        <f t="shared" si="0"/>
        <v>#REF!</v>
      </c>
      <c r="O5" s="6" t="e">
        <f t="shared" si="0"/>
        <v>#REF!</v>
      </c>
    </row>
    <row r="6" spans="2:16" x14ac:dyDescent="0.25">
      <c r="B6" s="222"/>
      <c r="C6" s="8" t="s">
        <v>541</v>
      </c>
      <c r="D6" s="9" t="e">
        <f>D5/$C5</f>
        <v>#REF!</v>
      </c>
      <c r="E6" s="9" t="e">
        <f t="shared" ref="E6:O6" si="1">E5/$C5</f>
        <v>#REF!</v>
      </c>
      <c r="F6" s="9" t="e">
        <f t="shared" si="1"/>
        <v>#REF!</v>
      </c>
      <c r="G6" s="10" t="e">
        <f t="shared" si="1"/>
        <v>#REF!</v>
      </c>
      <c r="H6" s="9" t="e">
        <f t="shared" si="1"/>
        <v>#REF!</v>
      </c>
      <c r="I6" s="9" t="e">
        <f t="shared" si="1"/>
        <v>#REF!</v>
      </c>
      <c r="J6" s="9" t="e">
        <f t="shared" si="1"/>
        <v>#REF!</v>
      </c>
      <c r="K6" s="9" t="e">
        <f t="shared" si="1"/>
        <v>#REF!</v>
      </c>
      <c r="L6" s="9" t="e">
        <f t="shared" si="1"/>
        <v>#REF!</v>
      </c>
      <c r="M6" s="9" t="e">
        <f t="shared" si="1"/>
        <v>#REF!</v>
      </c>
      <c r="N6" s="9" t="e">
        <f t="shared" si="1"/>
        <v>#REF!</v>
      </c>
      <c r="O6" s="9" t="e">
        <f t="shared" si="1"/>
        <v>#REF!</v>
      </c>
    </row>
    <row r="7" spans="2:16" x14ac:dyDescent="0.25">
      <c r="E7" s="9" t="e">
        <f>E6-D6</f>
        <v>#REF!</v>
      </c>
      <c r="F7" s="9" t="e">
        <f t="shared" ref="F7:I7" si="2">F6-E6</f>
        <v>#REF!</v>
      </c>
      <c r="G7" s="10" t="e">
        <f t="shared" si="2"/>
        <v>#REF!</v>
      </c>
      <c r="H7" s="9" t="e">
        <f t="shared" si="2"/>
        <v>#REF!</v>
      </c>
      <c r="I7" s="9" t="e">
        <f t="shared" si="2"/>
        <v>#REF!</v>
      </c>
      <c r="J7" s="9" t="e">
        <f>J6-I6</f>
        <v>#REF!</v>
      </c>
      <c r="K7" s="9" t="e">
        <f>K6-J6</f>
        <v>#REF!</v>
      </c>
      <c r="L7" s="9" t="e">
        <f t="shared" ref="L7:O7" si="3">L6-K6</f>
        <v>#REF!</v>
      </c>
      <c r="M7" s="9" t="e">
        <f t="shared" si="3"/>
        <v>#REF!</v>
      </c>
      <c r="N7" s="9" t="e">
        <f t="shared" si="3"/>
        <v>#REF!</v>
      </c>
      <c r="O7" s="9" t="e">
        <f t="shared" si="3"/>
        <v>#REF!</v>
      </c>
    </row>
    <row r="8" spans="2:16" x14ac:dyDescent="0.25">
      <c r="G8" s="11"/>
    </row>
    <row r="9" spans="2:16" x14ac:dyDescent="0.25">
      <c r="B9" s="223" t="s">
        <v>542</v>
      </c>
      <c r="C9" s="18">
        <v>92161955.800000429</v>
      </c>
      <c r="D9" s="6">
        <f>$C9*D10</f>
        <v>7102516.2834125711</v>
      </c>
      <c r="E9" s="6">
        <f t="shared" ref="E9:O9" si="4">$C9*E10</f>
        <v>14205032.566825142</v>
      </c>
      <c r="F9" s="6">
        <f t="shared" si="4"/>
        <v>21307548.850237716</v>
      </c>
      <c r="G9" s="19">
        <v>28410065.133650288</v>
      </c>
      <c r="H9" s="6">
        <f t="shared" si="4"/>
        <v>35723736.771626107</v>
      </c>
      <c r="I9" s="20">
        <v>43037408.409601927</v>
      </c>
      <c r="J9" s="6">
        <f t="shared" si="4"/>
        <v>49250965.081305809</v>
      </c>
      <c r="K9" s="6">
        <f t="shared" si="4"/>
        <v>55464521.753009699</v>
      </c>
      <c r="L9" s="20">
        <v>61678078.424713567</v>
      </c>
      <c r="M9" s="6">
        <f t="shared" si="4"/>
        <v>71839370.883142516</v>
      </c>
      <c r="N9" s="6">
        <f t="shared" si="4"/>
        <v>82000663.34157148</v>
      </c>
      <c r="O9" s="6">
        <f t="shared" si="4"/>
        <v>92161955.800000429</v>
      </c>
      <c r="P9" s="12">
        <f>O9-C9</f>
        <v>0</v>
      </c>
    </row>
    <row r="10" spans="2:16" x14ac:dyDescent="0.25">
      <c r="B10" s="224"/>
      <c r="C10" s="13"/>
      <c r="D10" s="14">
        <f>G10/4*1</f>
        <v>7.7065598508192015E-2</v>
      </c>
      <c r="E10" s="14">
        <f>G10/4*2</f>
        <v>0.15413119701638403</v>
      </c>
      <c r="F10" s="14">
        <f>G10/4*3</f>
        <v>0.23119679552457606</v>
      </c>
      <c r="G10" s="15">
        <f>G9/C9</f>
        <v>0.30826239403276806</v>
      </c>
      <c r="H10" s="14">
        <f>G10+(I10-G10)/2</f>
        <v>0.38761912615168204</v>
      </c>
      <c r="I10" s="14">
        <f>I9/C9</f>
        <v>0.46697585827059596</v>
      </c>
      <c r="J10" s="14">
        <f>($L10-$I10)/3*1+I10</f>
        <v>0.53439583235608357</v>
      </c>
      <c r="K10" s="14">
        <f>($L10-$I10)/3*1+J10</f>
        <v>0.60181580644157118</v>
      </c>
      <c r="L10" s="14">
        <f>L9/C9</f>
        <v>0.66923578052705868</v>
      </c>
      <c r="M10" s="14">
        <f>($O10-$L10)/3*1+L10</f>
        <v>0.77949052035137245</v>
      </c>
      <c r="N10" s="14">
        <f>($O10-$L10)/3*1+M10</f>
        <v>0.88974526017568623</v>
      </c>
      <c r="O10" s="14">
        <v>1</v>
      </c>
    </row>
    <row r="11" spans="2:16" ht="15.75" thickBot="1" x14ac:dyDescent="0.3">
      <c r="D11" s="16"/>
      <c r="E11" s="16">
        <f>E10-D10</f>
        <v>7.7065598508192015E-2</v>
      </c>
      <c r="F11" s="16">
        <f t="shared" ref="F11:O11" si="5">F10-E10</f>
        <v>7.7065598508192029E-2</v>
      </c>
      <c r="G11" s="17">
        <f t="shared" si="5"/>
        <v>7.7065598508192001E-2</v>
      </c>
      <c r="H11" s="16">
        <f t="shared" si="5"/>
        <v>7.9356732118913975E-2</v>
      </c>
      <c r="I11" s="16">
        <f t="shared" si="5"/>
        <v>7.935673211891392E-2</v>
      </c>
      <c r="J11" s="16">
        <f t="shared" si="5"/>
        <v>6.7419974085487611E-2</v>
      </c>
      <c r="K11" s="16">
        <f t="shared" si="5"/>
        <v>6.7419974085487611E-2</v>
      </c>
      <c r="L11" s="16">
        <f t="shared" si="5"/>
        <v>6.74199740854875E-2</v>
      </c>
      <c r="M11" s="16">
        <f t="shared" si="5"/>
        <v>0.11025473982431377</v>
      </c>
      <c r="N11" s="16">
        <f t="shared" si="5"/>
        <v>0.11025473982431377</v>
      </c>
      <c r="O11" s="16">
        <f t="shared" si="5"/>
        <v>0.11025473982431377</v>
      </c>
    </row>
    <row r="14" spans="2:16" x14ac:dyDescent="0.25">
      <c r="C14" s="5"/>
      <c r="D14" s="12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</row>
    <row r="16" spans="2:16" x14ac:dyDescent="0.25">
      <c r="B16" s="223" t="s">
        <v>588</v>
      </c>
      <c r="C16" s="5" t="e">
        <f>#REF!</f>
        <v>#REF!</v>
      </c>
      <c r="D16" s="6" t="e">
        <f>$C16*D10</f>
        <v>#REF!</v>
      </c>
      <c r="E16" s="6" t="e">
        <f t="shared" ref="E16:O16" si="6">$C16*E10</f>
        <v>#REF!</v>
      </c>
      <c r="F16" s="6" t="e">
        <f t="shared" si="6"/>
        <v>#REF!</v>
      </c>
      <c r="G16" s="6" t="e">
        <f t="shared" si="6"/>
        <v>#REF!</v>
      </c>
      <c r="H16" s="6" t="e">
        <f t="shared" si="6"/>
        <v>#REF!</v>
      </c>
      <c r="I16" s="21" t="e">
        <f t="shared" si="6"/>
        <v>#REF!</v>
      </c>
      <c r="J16" s="6" t="e">
        <f t="shared" si="6"/>
        <v>#REF!</v>
      </c>
      <c r="K16" s="6" t="e">
        <f t="shared" si="6"/>
        <v>#REF!</v>
      </c>
      <c r="L16" s="6" t="e">
        <f t="shared" si="6"/>
        <v>#REF!</v>
      </c>
      <c r="M16" s="6" t="e">
        <f t="shared" si="6"/>
        <v>#REF!</v>
      </c>
      <c r="N16" s="6" t="e">
        <f t="shared" si="6"/>
        <v>#REF!</v>
      </c>
      <c r="O16" s="6" t="e">
        <f t="shared" si="6"/>
        <v>#REF!</v>
      </c>
    </row>
    <row r="17" spans="2:2" x14ac:dyDescent="0.25">
      <c r="B17" s="224"/>
    </row>
  </sheetData>
  <mergeCells count="3">
    <mergeCell ref="B5:B6"/>
    <mergeCell ref="B9:B10"/>
    <mergeCell ref="B16:B1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6</vt:i4>
      </vt:variant>
      <vt:variant>
        <vt:lpstr>Intervalli denominati</vt:lpstr>
      </vt:variant>
      <vt:variant>
        <vt:i4>4</vt:i4>
      </vt:variant>
    </vt:vector>
  </HeadingPairs>
  <TitlesOfParts>
    <vt:vector size="10" baseType="lpstr">
      <vt:lpstr>Totale Pagina Sito</vt:lpstr>
      <vt:lpstr>Riepilogo Piano Sito</vt:lpstr>
      <vt:lpstr>Dettaglio Piano Sito</vt:lpstr>
      <vt:lpstr>Riep Rev a Previsione 2019</vt:lpstr>
      <vt:lpstr>Riep_avanzamento_sett19</vt:lpstr>
      <vt:lpstr>mensilizzazione Piano 19</vt:lpstr>
      <vt:lpstr>'Dettaglio Piano Sito'!Area_stampa</vt:lpstr>
      <vt:lpstr>'Riep Rev a Previsione 2019'!Area_stampa</vt:lpstr>
      <vt:lpstr>Riep_avanzamento_sett19!Area_stampa</vt:lpstr>
      <vt:lpstr>'Dettaglio Piano Sito'!Titoli_stampa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Marta BM. Boiardi</dc:creator>
  <cp:lastModifiedBy>Pattano Marco</cp:lastModifiedBy>
  <cp:lastPrinted>2019-10-24T11:21:00Z</cp:lastPrinted>
  <dcterms:created xsi:type="dcterms:W3CDTF">2016-03-25T13:41:59Z</dcterms:created>
  <dcterms:modified xsi:type="dcterms:W3CDTF">2020-05-13T14:39:34Z</dcterms:modified>
</cp:coreProperties>
</file>